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81" windowWidth="15480" windowHeight="11640" firstSheet="10" activeTab="12"/>
  </bookViews>
  <sheets>
    <sheet name="1 CA Sex Offend 86 04" sheetId="1" r:id="rId1"/>
    <sheet name="2 CA Total Pris, SO 86 04" sheetId="2" r:id="rId2"/>
    <sheet name="4 LAC Offenses" sheetId="3" r:id="rId3"/>
    <sheet name="6 5 State Population" sheetId="4" r:id="rId4"/>
    <sheet name="3 CA SC by Com Offense 86 04" sheetId="5" r:id="rId5"/>
    <sheet name="5 Other Sex Offenses" sheetId="6" r:id="rId6"/>
    <sheet name="7 TX FL SC against children" sheetId="7" r:id="rId7"/>
    <sheet name="8 5 state historical SC trends" sheetId="8" r:id="rId8"/>
    <sheet name="9 Avg Time Served 5 state" sheetId="9" r:id="rId9"/>
    <sheet name="10 NCRP Lewd Act Offenses" sheetId="10" r:id="rId10"/>
    <sheet name="11 NCRP Lewd Act Par Violations" sheetId="11" r:id="rId11"/>
    <sheet name="12 NCRP Tot SC parole releases" sheetId="12" r:id="rId12"/>
    <sheet name="Sheet1" sheetId="13" r:id="rId13"/>
    <sheet name="Sheet2" sheetId="14" r:id="rId14"/>
    <sheet name="Sheet3" sheetId="15" r:id="rId15"/>
  </sheets>
  <definedNames/>
  <calcPr fullCalcOnLoad="1"/>
</workbook>
</file>

<file path=xl/sharedStrings.xml><?xml version="1.0" encoding="utf-8"?>
<sst xmlns="http://schemas.openxmlformats.org/spreadsheetml/2006/main" count="563" uniqueCount="237">
  <si>
    <t>Mean Term</t>
  </si>
  <si>
    <t>Sex Crimes</t>
  </si>
  <si>
    <t>Mean Term SC</t>
  </si>
  <si>
    <t>Median T</t>
  </si>
  <si>
    <t>Median T SC</t>
  </si>
  <si>
    <t>Total Releases</t>
  </si>
  <si>
    <t>TX</t>
  </si>
  <si>
    <t>Sexual Assault</t>
  </si>
  <si>
    <t>Prison</t>
  </si>
  <si>
    <t>Commer SO</t>
  </si>
  <si>
    <t>State Jail</t>
  </si>
  <si>
    <t>Total</t>
  </si>
  <si>
    <t>Fail to Reg as SO</t>
  </si>
  <si>
    <t>Family Offense</t>
  </si>
  <si>
    <t>Ind w/Child</t>
  </si>
  <si>
    <t>IL</t>
  </si>
  <si>
    <t>HCSO's</t>
  </si>
  <si>
    <t>CA-2004</t>
  </si>
  <si>
    <t>IL-2003</t>
  </si>
  <si>
    <t>FL-04/05</t>
  </si>
  <si>
    <t>CA</t>
  </si>
  <si>
    <t>NY</t>
  </si>
  <si>
    <t>FL</t>
  </si>
  <si>
    <t>2000-Avg Length Stay, months</t>
  </si>
  <si>
    <t>NY-2004</t>
  </si>
  <si>
    <t>Rape</t>
  </si>
  <si>
    <t>Sodomy</t>
  </si>
  <si>
    <t>Other Sex Offenses</t>
  </si>
  <si>
    <t>Sexual Abuse</t>
  </si>
  <si>
    <t>TX-2004</t>
  </si>
  <si>
    <t>Note: TX, Ill and FL are total releases. CA and NY are just new felons/first time released.</t>
  </si>
  <si>
    <t>Overall</t>
  </si>
  <si>
    <t>NY Categories: Releases</t>
  </si>
  <si>
    <t>Prison Population</t>
  </si>
  <si>
    <t>Registered SO's: 4/22/05</t>
  </si>
  <si>
    <t>Source: BJS</t>
  </si>
  <si>
    <t>Lewd Act with Child</t>
  </si>
  <si>
    <t>Oral Copulation</t>
  </si>
  <si>
    <t>Penetration with Object</t>
  </si>
  <si>
    <t>CA-1994</t>
  </si>
  <si>
    <t>94-Men</t>
  </si>
  <si>
    <t>CA-1984</t>
  </si>
  <si>
    <t>84-Men</t>
  </si>
  <si>
    <t>Total M Felons</t>
  </si>
  <si>
    <t>Total F Felons</t>
  </si>
  <si>
    <t>CA-2000</t>
  </si>
  <si>
    <t>00-Men</t>
  </si>
  <si>
    <t>(Note: Dec 31 of the year)</t>
  </si>
  <si>
    <t>(Note: Total M, F Felon figures reflect total known offense data)</t>
  </si>
  <si>
    <t>CA-1986</t>
  </si>
  <si>
    <t>86-Men</t>
  </si>
  <si>
    <t>CA-1991</t>
  </si>
  <si>
    <t>91-Men</t>
  </si>
  <si>
    <t>IL-1994</t>
  </si>
  <si>
    <t>Indecency with Child</t>
  </si>
  <si>
    <t>Failure to Regis as SO</t>
  </si>
  <si>
    <t>Commercial SO</t>
  </si>
  <si>
    <t>Note: FL 03/04 refers to June 30, 2004.</t>
  </si>
  <si>
    <t>Capital Sexual Battery</t>
  </si>
  <si>
    <t>Life Sexual Battery</t>
  </si>
  <si>
    <t>1st Degree Sexual Battery</t>
  </si>
  <si>
    <t>2nd Degree Sexual Battery</t>
  </si>
  <si>
    <t>Other Sexual Assault</t>
  </si>
  <si>
    <t>Lewd, Lascivious Behavior</t>
  </si>
  <si>
    <t>Total Prisoners</t>
  </si>
  <si>
    <t>Average Time Served</t>
  </si>
  <si>
    <t>Average Time Served, Sex Offenders</t>
  </si>
  <si>
    <t>Sex Offenders in Internet Registries</t>
  </si>
  <si>
    <t>Avg # of inmates in SO treatment programs</t>
  </si>
  <si>
    <t>Source for this: 2000 Corrections Yearbook: Criminal Justice Institute, CJI</t>
  </si>
  <si>
    <t>Overall #, 1/1/00</t>
  </si>
  <si>
    <t>NA</t>
  </si>
  <si>
    <t>PA</t>
  </si>
  <si>
    <t>2149* most in the country</t>
  </si>
  <si>
    <t>Whole country: 10995</t>
  </si>
  <si>
    <t>NY: Avg time served, 1st rel to parole</t>
  </si>
  <si>
    <t>Sexual Abuse 1st</t>
  </si>
  <si>
    <t>NY 1st Releases to Parole</t>
  </si>
  <si>
    <t>Change since 1995</t>
  </si>
  <si>
    <t>NY Prisoners</t>
  </si>
  <si>
    <t>Percent change</t>
  </si>
  <si>
    <t>Offense Type</t>
  </si>
  <si>
    <t>Offenders Released</t>
  </si>
  <si>
    <t>Average Years Served</t>
  </si>
  <si>
    <t>Percent of Sentence Served</t>
  </si>
  <si>
    <t>Commercialized Sex Offense</t>
  </si>
  <si>
    <t>Indecency with a Child</t>
  </si>
  <si>
    <t>Failure to Register as a Sex Offender</t>
  </si>
  <si>
    <t>Texas: 2004</t>
  </si>
  <si>
    <t>Offenders On Hand</t>
  </si>
  <si>
    <t>Average Sentence Length</t>
  </si>
  <si>
    <t>CA: Parolees, 2005</t>
  </si>
  <si>
    <t>Total: P w/Sex Reg Req.</t>
  </si>
  <si>
    <t>Men</t>
  </si>
  <si>
    <t>Lewd Act w/Child</t>
  </si>
  <si>
    <t>Penetration w/Object</t>
  </si>
  <si>
    <t>Total Parolees for sex crim</t>
  </si>
  <si>
    <t>Statutory Rape</t>
  </si>
  <si>
    <t>Forcible Rape</t>
  </si>
  <si>
    <t>Penn., 2003</t>
  </si>
  <si>
    <t xml:space="preserve">Total </t>
  </si>
  <si>
    <t>Lewd/Lascivious Acts w/Child under 14</t>
  </si>
  <si>
    <t>Continuous Sexual Abuse/Child</t>
  </si>
  <si>
    <t>10 Other LAC Offenses</t>
  </si>
  <si>
    <t>Failure to Register</t>
  </si>
  <si>
    <t>Stat Rape: More than 3 yrs diff.</t>
  </si>
  <si>
    <t>Stat Rape: 21 and 16</t>
  </si>
  <si>
    <t>Indecent Exposure</t>
  </si>
  <si>
    <t>Ag Sex Assault child under 14</t>
  </si>
  <si>
    <t>State Jail Sex Offenses</t>
  </si>
  <si>
    <t>N/A</t>
  </si>
  <si>
    <t>Texas</t>
  </si>
  <si>
    <t>Sexual Assault Category</t>
  </si>
  <si>
    <t>Frequency</t>
  </si>
  <si>
    <t>Agg Sexual Asslt</t>
  </si>
  <si>
    <t>Agg Sexual Asslt 65 Years Or Older</t>
  </si>
  <si>
    <t>Agg Sexual Asslt Another Person</t>
  </si>
  <si>
    <t>Agg Sexual Asslt Child</t>
  </si>
  <si>
    <t>Rape-Strongarm</t>
  </si>
  <si>
    <t>Sex Asslt-Sodomy-Boy-Strongarm</t>
  </si>
  <si>
    <t>Sexual Assault-Other</t>
  </si>
  <si>
    <t>Sexual Asslt</t>
  </si>
  <si>
    <t>Sexual Asslt Child</t>
  </si>
  <si>
    <t>Sexual Asslt/Attempted Rape</t>
  </si>
  <si>
    <t>Sexual Asslt/Attempted Rape Of Child</t>
  </si>
  <si>
    <t>Sexual Asslt/Rape Agg/Sex Abuse</t>
  </si>
  <si>
    <t>Sexual Asslt/Rape Of Child</t>
  </si>
  <si>
    <t>SA's against children</t>
  </si>
  <si>
    <t>Total SO</t>
  </si>
  <si>
    <t>Pennsylvania</t>
  </si>
  <si>
    <t>PA-2003</t>
  </si>
  <si>
    <t>Share</t>
  </si>
  <si>
    <t>Florida</t>
  </si>
  <si>
    <t>Primary Offense</t>
  </si>
  <si>
    <t>Sex Offense</t>
  </si>
  <si>
    <t xml:space="preserve">11-SEXUAL ASSAULT, OTHER </t>
  </si>
  <si>
    <t xml:space="preserve">10-2ND DEGREE SEXUAL BATTERY </t>
  </si>
  <si>
    <t xml:space="preserve">07-CAPITAL SEXUAL BATTERY </t>
  </si>
  <si>
    <t xml:space="preserve">08-LIFE SEXUAL BATTERY </t>
  </si>
  <si>
    <t xml:space="preserve">09-1ST DEGREE SEXUAL BATTERY </t>
  </si>
  <si>
    <t xml:space="preserve">12-LEWD/        LASCIVIOUS BEHAVIOR </t>
  </si>
  <si>
    <t xml:space="preserve">SEX ASSAULT/BATTERY </t>
  </si>
  <si>
    <t xml:space="preserve">RAPE - GUN </t>
  </si>
  <si>
    <t xml:space="preserve">RAPE - STRONGARM </t>
  </si>
  <si>
    <t xml:space="preserve">SEX BATT/CARNAL INTERC. U/18 </t>
  </si>
  <si>
    <t xml:space="preserve">SEX BAT BY ADULT/VCTM UNDER 12 </t>
  </si>
  <si>
    <t xml:space="preserve">SEX BAT BY JUVEN/VCTM UNDER 12 </t>
  </si>
  <si>
    <t xml:space="preserve">SEX BAT/ WPN. OR FORCE </t>
  </si>
  <si>
    <t xml:space="preserve">SEX BAT/PHYS HELPLESS RESIST </t>
  </si>
  <si>
    <t xml:space="preserve">SEX BAT/COERCES BY THREAT </t>
  </si>
  <si>
    <t xml:space="preserve">SEX BAT/COERCES BY RETALIATION </t>
  </si>
  <si>
    <t xml:space="preserve">SEX BAT/VICTIM DRUGGED </t>
  </si>
  <si>
    <t xml:space="preserve">SEX BAT/COERCE CHILD BY ADULT </t>
  </si>
  <si>
    <t xml:space="preserve">SEX BAT/MENTALLY DEFECTIVE </t>
  </si>
  <si>
    <t xml:space="preserve">SEX BAT/PHYSICAL FORCE </t>
  </si>
  <si>
    <t xml:space="preserve">SEXUAL BATTERY UNSPECIFIED </t>
  </si>
  <si>
    <t xml:space="preserve">SEX BAT/SOLICITATION OF CHILD </t>
  </si>
  <si>
    <t xml:space="preserve">SEX ASSLT-OTHER/OTHER STATE </t>
  </si>
  <si>
    <t xml:space="preserve">LEWD,LASCIVIOUS CHILD U/16 </t>
  </si>
  <si>
    <t xml:space="preserve">INCEST WITH RELATIVE </t>
  </si>
  <si>
    <t xml:space="preserve">SEX OFFENSE-OTHER </t>
  </si>
  <si>
    <t>38.21% involve kids</t>
  </si>
  <si>
    <t xml:space="preserve">                             End of Fiscal Year 1994</t>
  </si>
  <si>
    <t>Prior Offense</t>
  </si>
  <si>
    <t>69% involve kids</t>
  </si>
  <si>
    <t>Lewd &amp; Lascivious</t>
  </si>
  <si>
    <t>PRIMARY OFFENSE</t>
  </si>
  <si>
    <t xml:space="preserve">12-LEWD/LASCIVIOUS BEHAVIOR </t>
  </si>
  <si>
    <t xml:space="preserve">RAPE WITH OTHER WEAPON </t>
  </si>
  <si>
    <t xml:space="preserve">SEXUAL BATTERY BY LEO </t>
  </si>
  <si>
    <t xml:space="preserve">STAFF SEX W/INMATE/OFFENDER </t>
  </si>
  <si>
    <t xml:space="preserve">ADLT SEX W/16-17 YR OLD </t>
  </si>
  <si>
    <t xml:space="preserve">MAN 21+ IMPREG.GRL LT 16 </t>
  </si>
  <si>
    <t xml:space="preserve">SEX.BAT/VICT O/12 INCAP </t>
  </si>
  <si>
    <t xml:space="preserve">SEX BATT/SOLICITATION OF CHILD </t>
  </si>
  <si>
    <t xml:space="preserve">SEX BATT/COERCE CHILD BY ADULT </t>
  </si>
  <si>
    <t xml:space="preserve">EMPLOYEE SEX W/DJJ OFNDR </t>
  </si>
  <si>
    <t xml:space="preserve">DETENTION STAFF SEX W/INMATE </t>
  </si>
  <si>
    <t xml:space="preserve">LEWD ASLT/SEX BAT VCTM&lt;16 </t>
  </si>
  <si>
    <t xml:space="preserve">L/L BATTERY V 12-15 YO </t>
  </si>
  <si>
    <t xml:space="preserve">L/L MOLEST V&lt;12 OFF 18+ </t>
  </si>
  <si>
    <t xml:space="preserve">L/L MOLEST V&lt;12 OFF&lt;18 </t>
  </si>
  <si>
    <t xml:space="preserve">L/L MOLEST V12-15 OFF 18+ </t>
  </si>
  <si>
    <t xml:space="preserve">L/L MOLEST V12-15 OFF&lt;18 </t>
  </si>
  <si>
    <t xml:space="preserve">L/L CONDUCT V&lt;16 OFF 18+ </t>
  </si>
  <si>
    <t xml:space="preserve">L/L CONDUCT V&lt;16 OFF&lt;18 </t>
  </si>
  <si>
    <t xml:space="preserve">L/L EXHIBIT. V&lt;16 OFF 18+ </t>
  </si>
  <si>
    <t xml:space="preserve">L/L EXHIBIT. V&lt;16 OFF&lt;18 </t>
  </si>
  <si>
    <t xml:space="preserve">L/L BATT.SEX W/ V12-15 </t>
  </si>
  <si>
    <t xml:space="preserve">L/L BATT.CAUSE SXACT V&lt;16 </t>
  </si>
  <si>
    <t xml:space="preserve">LEWD EXHIBIT-ELDER/DISABLD </t>
  </si>
  <si>
    <t xml:space="preserve">LEWD MOLEST.-ELDER/DISABLD </t>
  </si>
  <si>
    <t xml:space="preserve">LEWD BATT.ON ELDER/DISABLD </t>
  </si>
  <si>
    <t>`192</t>
  </si>
  <si>
    <t>PA (2003)</t>
  </si>
  <si>
    <t>FL (04/05)</t>
  </si>
  <si>
    <t>74.9% involve kids</t>
  </si>
  <si>
    <t>Sexual Assault/Battery of Child</t>
  </si>
  <si>
    <t>Total Sex Offenses</t>
  </si>
  <si>
    <t>Indecency w/Child/L&amp;Las. Acts</t>
  </si>
  <si>
    <t>50, 70</t>
  </si>
  <si>
    <t>California</t>
  </si>
  <si>
    <t>New York</t>
  </si>
  <si>
    <t>nothing</t>
  </si>
  <si>
    <t>Nothing</t>
  </si>
  <si>
    <t>Admits</t>
  </si>
  <si>
    <t>Releases</t>
  </si>
  <si>
    <t>34.3% 80's</t>
  </si>
  <si>
    <t>17.6% 80's</t>
  </si>
  <si>
    <t>2001 par rel</t>
  </si>
  <si>
    <t>50, 60, 70</t>
  </si>
  <si>
    <t xml:space="preserve">Florida </t>
  </si>
  <si>
    <t>58% of 80's</t>
  </si>
  <si>
    <t>31.6% of 80's</t>
  </si>
  <si>
    <t>1994 par rel</t>
  </si>
  <si>
    <t>65.1% of 80's</t>
  </si>
  <si>
    <t>20.1% of 80's</t>
  </si>
  <si>
    <t>1985 par rel</t>
  </si>
  <si>
    <t>80's</t>
  </si>
  <si>
    <t>70.3% of 80's</t>
  </si>
  <si>
    <t>Parole Releases</t>
  </si>
  <si>
    <t>FLA</t>
  </si>
  <si>
    <t>Parole violators admitted for 80</t>
  </si>
  <si>
    <t>Parole violators admitted for 50, 70</t>
  </si>
  <si>
    <t>PA Time Served: SO's</t>
  </si>
  <si>
    <t>Sexual Penetration with Object</t>
  </si>
  <si>
    <t>2 years later</t>
  </si>
  <si>
    <t>Sex Crimes: Total Prisoners</t>
  </si>
  <si>
    <t>Sex Criminals</t>
  </si>
  <si>
    <t>Sex Criminals as % of Total</t>
  </si>
  <si>
    <t>Failure to Register as SO</t>
  </si>
  <si>
    <t>24 Other "Other SO's"</t>
  </si>
  <si>
    <t>Percent of Sex Criminals incarcerated for crimes against children</t>
  </si>
  <si>
    <t>Average Time Served, Sex Criminals</t>
  </si>
  <si>
    <t>Average Time Served, All Prisoners</t>
  </si>
  <si>
    <t>80 Admits</t>
  </si>
  <si>
    <t>Rest of Country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</si>
</sst>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12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/>
    </xf>
    <xf numFmtId="3" fontId="0" fillId="0" borderId="2" xfId="15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0" fillId="0" borderId="5" xfId="15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" fontId="0" fillId="0" borderId="3" xfId="15" applyNumberFormat="1" applyBorder="1" applyAlignment="1">
      <alignment horizontal="center"/>
    </xf>
    <xf numFmtId="4" fontId="0" fillId="0" borderId="6" xfId="15" applyNumberFormat="1" applyBorder="1" applyAlignment="1">
      <alignment horizontal="center"/>
    </xf>
    <xf numFmtId="0" fontId="0" fillId="0" borderId="10" xfId="0" applyFill="1" applyBorder="1" applyAlignment="1">
      <alignment/>
    </xf>
    <xf numFmtId="14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" fillId="0" borderId="12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right" vertical="top" wrapText="1"/>
    </xf>
    <xf numFmtId="0" fontId="0" fillId="2" borderId="19" xfId="0" applyFill="1" applyBorder="1" applyAlignment="1">
      <alignment horizontal="right" vertical="top" wrapText="1"/>
    </xf>
    <xf numFmtId="0" fontId="2" fillId="2" borderId="19" xfId="0" applyFont="1" applyFill="1" applyBorder="1" applyAlignment="1">
      <alignment horizontal="right" vertical="top" wrapText="1"/>
    </xf>
    <xf numFmtId="0" fontId="6" fillId="0" borderId="20" xfId="0" applyFont="1" applyFill="1" applyBorder="1" applyAlignment="1">
      <alignment horizontal="right" vertical="top" wrapText="1"/>
    </xf>
    <xf numFmtId="0" fontId="0" fillId="0" borderId="19" xfId="0" applyFill="1" applyBorder="1" applyAlignment="1">
      <alignment horizontal="right" vertical="top" wrapText="1"/>
    </xf>
    <xf numFmtId="0" fontId="2" fillId="0" borderId="19" xfId="0" applyFont="1" applyFill="1" applyBorder="1" applyAlignment="1">
      <alignment horizontal="right" vertical="top" wrapText="1"/>
    </xf>
    <xf numFmtId="0" fontId="2" fillId="2" borderId="20" xfId="0" applyFont="1" applyFill="1" applyBorder="1" applyAlignment="1">
      <alignment horizontal="right" vertical="top" wrapText="1"/>
    </xf>
    <xf numFmtId="0" fontId="0" fillId="2" borderId="0" xfId="0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9" fontId="0" fillId="2" borderId="0" xfId="0" applyNumberFormat="1" applyFill="1" applyBorder="1" applyAlignment="1">
      <alignment horizontal="right" vertical="top" wrapText="1"/>
    </xf>
    <xf numFmtId="0" fontId="6" fillId="2" borderId="20" xfId="0" applyFont="1" applyFill="1" applyBorder="1" applyAlignment="1">
      <alignment horizontal="right" vertical="top"/>
    </xf>
    <xf numFmtId="0" fontId="6" fillId="0" borderId="20" xfId="0" applyFont="1" applyFill="1" applyBorder="1" applyAlignment="1">
      <alignment horizontal="right" vertical="top"/>
    </xf>
    <xf numFmtId="0" fontId="2" fillId="2" borderId="20" xfId="0" applyFont="1" applyFill="1" applyBorder="1" applyAlignment="1">
      <alignment horizontal="right" vertical="top"/>
    </xf>
    <xf numFmtId="0" fontId="2" fillId="0" borderId="2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right" wrapText="1"/>
    </xf>
    <xf numFmtId="0" fontId="6" fillId="0" borderId="20" xfId="0" applyFont="1" applyFill="1" applyBorder="1" applyAlignment="1">
      <alignment horizontal="right" wrapText="1"/>
    </xf>
    <xf numFmtId="0" fontId="2" fillId="0" borderId="21" xfId="0" applyFont="1" applyFill="1" applyBorder="1" applyAlignment="1">
      <alignment horizontal="right" wrapText="1"/>
    </xf>
    <xf numFmtId="0" fontId="2" fillId="0" borderId="20" xfId="0" applyFont="1" applyFill="1" applyBorder="1" applyAlignment="1">
      <alignment horizontal="right" wrapText="1"/>
    </xf>
    <xf numFmtId="0" fontId="2" fillId="0" borderId="21" xfId="0" applyFont="1" applyFill="1" applyBorder="1" applyAlignment="1">
      <alignment horizontal="right" wrapText="1"/>
    </xf>
    <xf numFmtId="0" fontId="2" fillId="0" borderId="20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worksheet" Target="worksheets/sheet1.xml" /><Relationship Id="rId14" Type="http://schemas.openxmlformats.org/officeDocument/2006/relationships/worksheet" Target="worksheets/sheet2.xml" /><Relationship Id="rId15" Type="http://schemas.openxmlformats.org/officeDocument/2006/relationships/worksheet" Target="worksheets/sheet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1: Sex Crimes in California: Total Prisoners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Sheet1!$A$78</c:f>
              <c:strCache>
                <c:ptCount val="1"/>
                <c:pt idx="0">
                  <c:v>Sex Crimes: Total Prisoners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Sheet1!$B$77:$F$77</c:f>
              <c:numCache>
                <c:ptCount val="5"/>
                <c:pt idx="0">
                  <c:v>1986</c:v>
                </c:pt>
                <c:pt idx="1">
                  <c:v>1991</c:v>
                </c:pt>
                <c:pt idx="2">
                  <c:v>1994</c:v>
                </c:pt>
                <c:pt idx="3">
                  <c:v>2000</c:v>
                </c:pt>
                <c:pt idx="4">
                  <c:v>2004</c:v>
                </c:pt>
              </c:numCache>
            </c:numRef>
          </c:cat>
          <c:val>
            <c:numRef>
              <c:f>Sheet1!$B$78:$F$78</c:f>
              <c:numCache>
                <c:ptCount val="5"/>
                <c:pt idx="0">
                  <c:v>5909</c:v>
                </c:pt>
                <c:pt idx="1">
                  <c:v>7601</c:v>
                </c:pt>
                <c:pt idx="2">
                  <c:v>8576</c:v>
                </c:pt>
                <c:pt idx="3">
                  <c:v>12017</c:v>
                </c:pt>
                <c:pt idx="4">
                  <c:v>13840</c:v>
                </c:pt>
              </c:numCache>
            </c:numRef>
          </c:val>
        </c:ser>
        <c:axId val="25273399"/>
        <c:axId val="26134000"/>
      </c:barChart>
      <c:catAx>
        <c:axId val="2527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34000"/>
        <c:crosses val="autoZero"/>
        <c:auto val="1"/>
        <c:lblOffset val="100"/>
        <c:noMultiLvlLbl val="0"/>
      </c:catAx>
      <c:valAx>
        <c:axId val="261340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7339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10: New Admits for Lewd Act with Children Offenses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Sheet1!$A$402</c:f>
              <c:strCache>
                <c:ptCount val="1"/>
                <c:pt idx="0">
                  <c:v>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Sheet1!$B$401:$D$401</c:f>
              <c:numCache>
                <c:ptCount val="3"/>
                <c:pt idx="0">
                  <c:v>1985</c:v>
                </c:pt>
                <c:pt idx="1">
                  <c:v>1994</c:v>
                </c:pt>
                <c:pt idx="2">
                  <c:v>2001</c:v>
                </c:pt>
              </c:numCache>
            </c:numRef>
          </c:cat>
          <c:val>
            <c:numRef>
              <c:f>Sheet1!$B$402:$D$402</c:f>
              <c:numCache>
                <c:ptCount val="3"/>
                <c:pt idx="0">
                  <c:v>959</c:v>
                </c:pt>
                <c:pt idx="1">
                  <c:v>1304</c:v>
                </c:pt>
                <c:pt idx="2">
                  <c:v>1343</c:v>
                </c:pt>
              </c:numCache>
            </c:numRef>
          </c:val>
        </c:ser>
        <c:ser>
          <c:idx val="1"/>
          <c:order val="1"/>
          <c:tx>
            <c:strRef>
              <c:f>Sheet1!$A$403</c:f>
              <c:strCache>
                <c:ptCount val="1"/>
                <c:pt idx="0">
                  <c:v>TX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Sheet1!$B$401:$D$401</c:f>
              <c:numCache>
                <c:ptCount val="3"/>
                <c:pt idx="0">
                  <c:v>1985</c:v>
                </c:pt>
                <c:pt idx="1">
                  <c:v>1994</c:v>
                </c:pt>
                <c:pt idx="2">
                  <c:v>2001</c:v>
                </c:pt>
              </c:numCache>
            </c:numRef>
          </c:cat>
          <c:val>
            <c:numRef>
              <c:f>Sheet1!$B$403:$D$403</c:f>
              <c:numCache>
                <c:ptCount val="3"/>
                <c:pt idx="0">
                  <c:v>425</c:v>
                </c:pt>
                <c:pt idx="1">
                  <c:v>406</c:v>
                </c:pt>
                <c:pt idx="2">
                  <c:v>809</c:v>
                </c:pt>
              </c:numCache>
            </c:numRef>
          </c:val>
        </c:ser>
        <c:ser>
          <c:idx val="2"/>
          <c:order val="2"/>
          <c:tx>
            <c:strRef>
              <c:f>Sheet1!$A$404</c:f>
              <c:strCache>
                <c:ptCount val="1"/>
                <c:pt idx="0">
                  <c:v>FLA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Sheet1!$B$401:$D$401</c:f>
              <c:numCache>
                <c:ptCount val="3"/>
                <c:pt idx="0">
                  <c:v>1985</c:v>
                </c:pt>
                <c:pt idx="1">
                  <c:v>1994</c:v>
                </c:pt>
                <c:pt idx="2">
                  <c:v>2001</c:v>
                </c:pt>
              </c:numCache>
            </c:numRef>
          </c:cat>
          <c:val>
            <c:numRef>
              <c:f>Sheet1!$B$404:$D$404</c:f>
              <c:numCache>
                <c:ptCount val="3"/>
                <c:pt idx="0">
                  <c:v>375</c:v>
                </c:pt>
                <c:pt idx="1">
                  <c:v>508</c:v>
                </c:pt>
                <c:pt idx="2">
                  <c:v>678</c:v>
                </c:pt>
              </c:numCache>
            </c:numRef>
          </c:val>
        </c:ser>
        <c:axId val="22347803"/>
        <c:axId val="66912500"/>
      </c:barChart>
      <c:catAx>
        <c:axId val="2234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12500"/>
        <c:crosses val="autoZero"/>
        <c:auto val="1"/>
        <c:lblOffset val="100"/>
        <c:noMultiLvlLbl val="0"/>
      </c:catAx>
      <c:valAx>
        <c:axId val="66912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4780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11: Percent of Lewd Act Admissions that reflect Parole Violations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Sheet1!$A$396</c:f>
              <c:strCache>
                <c:ptCount val="1"/>
                <c:pt idx="0">
                  <c:v>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Sheet1!$B$395:$D$395</c:f>
              <c:numCache>
                <c:ptCount val="3"/>
                <c:pt idx="0">
                  <c:v>1985</c:v>
                </c:pt>
                <c:pt idx="1">
                  <c:v>1994</c:v>
                </c:pt>
                <c:pt idx="2">
                  <c:v>2001</c:v>
                </c:pt>
              </c:numCache>
            </c:numRef>
          </c:cat>
          <c:val>
            <c:numRef>
              <c:f>Sheet1!$B$396:$D$396</c:f>
              <c:numCache>
                <c:ptCount val="3"/>
                <c:pt idx="0">
                  <c:v>0.11121408711770157</c:v>
                </c:pt>
                <c:pt idx="1">
                  <c:v>0.42504409171075835</c:v>
                </c:pt>
                <c:pt idx="2">
                  <c:v>0.42948173322005095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Sheet1!$A$397</c:f>
              <c:strCache>
                <c:ptCount val="1"/>
                <c:pt idx="0">
                  <c:v>TX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Sheet1!$B$395:$D$395</c:f>
              <c:numCache>
                <c:ptCount val="3"/>
                <c:pt idx="0">
                  <c:v>1985</c:v>
                </c:pt>
                <c:pt idx="1">
                  <c:v>1994</c:v>
                </c:pt>
                <c:pt idx="2">
                  <c:v>2001</c:v>
                </c:pt>
              </c:numCache>
            </c:numRef>
          </c:cat>
          <c:val>
            <c:numRef>
              <c:f>Sheet1!$B$397:$D$397</c:f>
              <c:numCache>
                <c:ptCount val="3"/>
                <c:pt idx="0">
                  <c:v>0.053452115812917596</c:v>
                </c:pt>
                <c:pt idx="1">
                  <c:v>0.24675324675324675</c:v>
                </c:pt>
                <c:pt idx="2">
                  <c:v>0.30017301038062283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Sheet1!$A$398</c:f>
              <c:strCache>
                <c:ptCount val="1"/>
                <c:pt idx="0">
                  <c:v>FLA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Sheet1!$B$395:$D$395</c:f>
              <c:numCache>
                <c:ptCount val="3"/>
                <c:pt idx="0">
                  <c:v>1985</c:v>
                </c:pt>
                <c:pt idx="1">
                  <c:v>1994</c:v>
                </c:pt>
                <c:pt idx="2">
                  <c:v>2001</c:v>
                </c:pt>
              </c:numCache>
            </c:numRef>
          </c:cat>
          <c:val>
            <c:numRef>
              <c:f>Sheet1!$B$398:$D$398</c:f>
              <c:numCache>
                <c:ptCount val="3"/>
                <c:pt idx="0">
                  <c:v>0.015748031496062992</c:v>
                </c:pt>
                <c:pt idx="1">
                  <c:v>0.013592233009708738</c:v>
                </c:pt>
                <c:pt idx="2">
                  <c:v>0.005865102639296188</c:v>
                </c:pt>
              </c:numCache>
            </c:numRef>
          </c:val>
          <c:smooth val="0"/>
        </c:ser>
        <c:marker val="1"/>
        <c:axId val="65341589"/>
        <c:axId val="51203390"/>
      </c:lineChart>
      <c:catAx>
        <c:axId val="6534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03390"/>
        <c:crosses val="autoZero"/>
        <c:auto val="1"/>
        <c:lblOffset val="100"/>
        <c:noMultiLvlLbl val="0"/>
      </c:catAx>
      <c:valAx>
        <c:axId val="51203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4158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12: Total Sex Criminals Released from Parole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Sheet1!$A$486</c:f>
              <c:strCache>
                <c:ptCount val="1"/>
                <c:pt idx="0">
                  <c:v>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Sheet1!$B$485:$D$485</c:f>
              <c:numCache>
                <c:ptCount val="3"/>
                <c:pt idx="0">
                  <c:v>1985</c:v>
                </c:pt>
                <c:pt idx="1">
                  <c:v>1994</c:v>
                </c:pt>
                <c:pt idx="2">
                  <c:v>2001</c:v>
                </c:pt>
              </c:numCache>
            </c:numRef>
          </c:cat>
          <c:val>
            <c:numRef>
              <c:f>Sheet1!$B$486:$D$486</c:f>
              <c:numCache>
                <c:ptCount val="3"/>
                <c:pt idx="0">
                  <c:v>1015</c:v>
                </c:pt>
                <c:pt idx="1">
                  <c:v>3329</c:v>
                </c:pt>
                <c:pt idx="2">
                  <c:v>4412</c:v>
                </c:pt>
              </c:numCache>
            </c:numRef>
          </c:val>
        </c:ser>
        <c:ser>
          <c:idx val="1"/>
          <c:order val="1"/>
          <c:tx>
            <c:strRef>
              <c:f>Sheet1!$A$487</c:f>
              <c:strCache>
                <c:ptCount val="1"/>
                <c:pt idx="0">
                  <c:v>Rest of Country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Sheet1!$B$485:$D$485</c:f>
              <c:numCache>
                <c:ptCount val="3"/>
                <c:pt idx="0">
                  <c:v>1985</c:v>
                </c:pt>
                <c:pt idx="1">
                  <c:v>1994</c:v>
                </c:pt>
                <c:pt idx="2">
                  <c:v>2001</c:v>
                </c:pt>
              </c:numCache>
            </c:numRef>
          </c:cat>
          <c:val>
            <c:numRef>
              <c:f>Sheet1!$B$487:$D$487</c:f>
              <c:numCache>
                <c:ptCount val="3"/>
                <c:pt idx="0">
                  <c:v>3578</c:v>
                </c:pt>
                <c:pt idx="1">
                  <c:v>10406</c:v>
                </c:pt>
                <c:pt idx="2">
                  <c:v>11553</c:v>
                </c:pt>
              </c:numCache>
            </c:numRef>
          </c:val>
        </c:ser>
        <c:axId val="58177327"/>
        <c:axId val="53833896"/>
      </c:barChart>
      <c:catAx>
        <c:axId val="58177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33896"/>
        <c:crosses val="autoZero"/>
        <c:auto val="1"/>
        <c:lblOffset val="100"/>
        <c:noMultiLvlLbl val="0"/>
      </c:catAx>
      <c:valAx>
        <c:axId val="53833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7732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2: CA Sex Criminals &amp; Total Prisoners, 1986-2004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Sheet1!$A$87</c:f>
              <c:strCache>
                <c:ptCount val="1"/>
                <c:pt idx="0">
                  <c:v>Total Prisoners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Sheet1!$B$86:$C$86</c:f>
              <c:numCache>
                <c:ptCount val="2"/>
                <c:pt idx="0">
                  <c:v>1986</c:v>
                </c:pt>
                <c:pt idx="1">
                  <c:v>2004</c:v>
                </c:pt>
              </c:numCache>
            </c:numRef>
          </c:cat>
          <c:val>
            <c:numRef>
              <c:f>Sheet1!$B$87:$C$87</c:f>
              <c:numCache>
                <c:ptCount val="2"/>
                <c:pt idx="0">
                  <c:v>58774</c:v>
                </c:pt>
                <c:pt idx="1">
                  <c:v>159437</c:v>
                </c:pt>
              </c:numCache>
            </c:numRef>
          </c:val>
        </c:ser>
        <c:axId val="33879409"/>
        <c:axId val="36479226"/>
      </c:barChart>
      <c:lineChart>
        <c:grouping val="standard"/>
        <c:varyColors val="0"/>
        <c:ser>
          <c:idx val="0"/>
          <c:order val="1"/>
          <c:tx>
            <c:strRef>
              <c:f>Sheet1!$A$88</c:f>
              <c:strCache>
                <c:ptCount val="1"/>
                <c:pt idx="0">
                  <c:v>Sex Criminals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Sheet1!$B$86:$C$86</c:f>
              <c:numCache>
                <c:ptCount val="2"/>
                <c:pt idx="0">
                  <c:v>1986</c:v>
                </c:pt>
                <c:pt idx="1">
                  <c:v>2004</c:v>
                </c:pt>
              </c:numCache>
            </c:numRef>
          </c:cat>
          <c:val>
            <c:numRef>
              <c:f>Sheet1!$B$88:$C$88</c:f>
              <c:numCache>
                <c:ptCount val="2"/>
                <c:pt idx="0">
                  <c:v>5909</c:v>
                </c:pt>
                <c:pt idx="1">
                  <c:v>13840</c:v>
                </c:pt>
              </c:numCache>
            </c:numRef>
          </c:val>
          <c:smooth val="0"/>
        </c:ser>
        <c:axId val="59877579"/>
        <c:axId val="2027300"/>
      </c:lineChart>
      <c:catAx>
        <c:axId val="33879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479226"/>
        <c:crosses val="autoZero"/>
        <c:auto val="0"/>
        <c:lblOffset val="100"/>
        <c:tickLblSkip val="1"/>
        <c:noMultiLvlLbl val="0"/>
      </c:catAx>
      <c:valAx>
        <c:axId val="364792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879409"/>
        <c:crossesAt val="1"/>
        <c:crossBetween val="between"/>
        <c:dispUnits/>
      </c:valAx>
      <c:catAx>
        <c:axId val="59877579"/>
        <c:scaling>
          <c:orientation val="minMax"/>
        </c:scaling>
        <c:axPos val="b"/>
        <c:delete val="1"/>
        <c:majorTickMark val="in"/>
        <c:minorTickMark val="none"/>
        <c:tickLblPos val="nextTo"/>
        <c:crossAx val="2027300"/>
        <c:crosses val="autoZero"/>
        <c:auto val="0"/>
        <c:lblOffset val="100"/>
        <c:tickLblSkip val="1"/>
        <c:noMultiLvlLbl val="0"/>
      </c:catAx>
      <c:valAx>
        <c:axId val="20273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877579"/>
        <c:crosses val="max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4: CA Lewd Act with Child Offenses: 1999, 2002, 2004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Sheet1!$B$176</c:f>
              <c:strCache>
                <c:ptCount val="1"/>
                <c:pt idx="0">
                  <c:v>8/31/1999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Sheet1!$A$177:$A$179</c:f>
              <c:strCache>
                <c:ptCount val="3"/>
                <c:pt idx="0">
                  <c:v>Lewd/Lascivious Acts w/Child under 14</c:v>
                </c:pt>
                <c:pt idx="1">
                  <c:v>Continuous Sexual Abuse/Child</c:v>
                </c:pt>
                <c:pt idx="2">
                  <c:v>10 Other LAC Offenses</c:v>
                </c:pt>
              </c:strCache>
            </c:strRef>
          </c:cat>
          <c:val>
            <c:numRef>
              <c:f>Sheet1!$B$177:$B$179</c:f>
              <c:numCache>
                <c:ptCount val="3"/>
                <c:pt idx="0">
                  <c:v>0.6465040650406504</c:v>
                </c:pt>
                <c:pt idx="1">
                  <c:v>0.18260162601626015</c:v>
                </c:pt>
                <c:pt idx="2">
                  <c:v>0.17089430894308943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Sheet1!$C$176</c:f>
              <c:strCache>
                <c:ptCount val="1"/>
                <c:pt idx="0">
                  <c:v>12/31/2002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Sheet1!$A$177:$A$179</c:f>
              <c:strCache>
                <c:ptCount val="3"/>
                <c:pt idx="0">
                  <c:v>Lewd/Lascivious Acts w/Child under 14</c:v>
                </c:pt>
                <c:pt idx="1">
                  <c:v>Continuous Sexual Abuse/Child</c:v>
                </c:pt>
                <c:pt idx="2">
                  <c:v>10 Other LAC Offenses</c:v>
                </c:pt>
              </c:strCache>
            </c:strRef>
          </c:cat>
          <c:val>
            <c:numRef>
              <c:f>Sheet1!$C$177:$C$179</c:f>
              <c:numCache>
                <c:ptCount val="3"/>
                <c:pt idx="0">
                  <c:v>0.6349509269356598</c:v>
                </c:pt>
                <c:pt idx="1">
                  <c:v>0.18661395856052346</c:v>
                </c:pt>
                <c:pt idx="2">
                  <c:v>0.17843511450381677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Sheet1!$D$176</c:f>
              <c:strCache>
                <c:ptCount val="1"/>
                <c:pt idx="0">
                  <c:v>11/30/2004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Sheet1!$A$177:$A$179</c:f>
              <c:strCache>
                <c:ptCount val="3"/>
                <c:pt idx="0">
                  <c:v>Lewd/Lascivious Acts w/Child under 14</c:v>
                </c:pt>
                <c:pt idx="1">
                  <c:v>Continuous Sexual Abuse/Child</c:v>
                </c:pt>
                <c:pt idx="2">
                  <c:v>10 Other LAC Offenses</c:v>
                </c:pt>
              </c:strCache>
            </c:strRef>
          </c:cat>
          <c:val>
            <c:numRef>
              <c:f>Sheet1!$D$177:$D$179</c:f>
              <c:numCache>
                <c:ptCount val="3"/>
                <c:pt idx="0">
                  <c:v>0.6383991764251705</c:v>
                </c:pt>
                <c:pt idx="1">
                  <c:v>0.18517565306910308</c:v>
                </c:pt>
                <c:pt idx="2">
                  <c:v>0.17642517050572637</c:v>
                </c:pt>
              </c:numCache>
            </c:numRef>
          </c:val>
          <c:shape val="box"/>
        </c:ser>
        <c:shape val="box"/>
        <c:axId val="18245701"/>
        <c:axId val="29993582"/>
      </c:bar3DChart>
      <c:catAx>
        <c:axId val="18245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993582"/>
        <c:crosses val="autoZero"/>
        <c:auto val="1"/>
        <c:lblOffset val="100"/>
        <c:noMultiLvlLbl val="0"/>
      </c:catAx>
      <c:valAx>
        <c:axId val="299935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4570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6: 5-State Prison Population, 2004: Total &amp; Sex Criminals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Sheet1!$A$345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Sheet1!$B$344:$F$344</c:f>
              <c:strCache>
                <c:ptCount val="5"/>
                <c:pt idx="0">
                  <c:v>CA</c:v>
                </c:pt>
                <c:pt idx="1">
                  <c:v>NY</c:v>
                </c:pt>
                <c:pt idx="2">
                  <c:v>PA (2003)</c:v>
                </c:pt>
                <c:pt idx="3">
                  <c:v>FL (04/05)</c:v>
                </c:pt>
                <c:pt idx="4">
                  <c:v>TX</c:v>
                </c:pt>
              </c:strCache>
            </c:strRef>
          </c:cat>
          <c:val>
            <c:numRef>
              <c:f>Sheet1!$B$345:$F$345</c:f>
              <c:numCache>
                <c:ptCount val="5"/>
                <c:pt idx="0">
                  <c:v>158191</c:v>
                </c:pt>
                <c:pt idx="1">
                  <c:v>63665</c:v>
                </c:pt>
                <c:pt idx="2">
                  <c:v>40850</c:v>
                </c:pt>
                <c:pt idx="3">
                  <c:v>84901</c:v>
                </c:pt>
                <c:pt idx="4">
                  <c:v>147455</c:v>
                </c:pt>
              </c:numCache>
            </c:numRef>
          </c:val>
        </c:ser>
        <c:ser>
          <c:idx val="1"/>
          <c:order val="1"/>
          <c:tx>
            <c:strRef>
              <c:f>Sheet1!$A$346</c:f>
              <c:strCache>
                <c:ptCount val="1"/>
                <c:pt idx="0">
                  <c:v>Sex Criminals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Sheet1!$B$344:$F$344</c:f>
              <c:strCache>
                <c:ptCount val="5"/>
                <c:pt idx="0">
                  <c:v>CA</c:v>
                </c:pt>
                <c:pt idx="1">
                  <c:v>NY</c:v>
                </c:pt>
                <c:pt idx="2">
                  <c:v>PA (2003)</c:v>
                </c:pt>
                <c:pt idx="3">
                  <c:v>FL (04/05)</c:v>
                </c:pt>
                <c:pt idx="4">
                  <c:v>TX</c:v>
                </c:pt>
              </c:strCache>
            </c:strRef>
          </c:cat>
          <c:val>
            <c:numRef>
              <c:f>Sheet1!$B$346:$F$346</c:f>
              <c:numCache>
                <c:ptCount val="5"/>
                <c:pt idx="0">
                  <c:v>13840</c:v>
                </c:pt>
                <c:pt idx="1">
                  <c:v>5085</c:v>
                </c:pt>
                <c:pt idx="2">
                  <c:v>4115</c:v>
                </c:pt>
                <c:pt idx="3">
                  <c:v>9467</c:v>
                </c:pt>
                <c:pt idx="4">
                  <c:v>22078</c:v>
                </c:pt>
              </c:numCache>
            </c:numRef>
          </c:val>
        </c:ser>
        <c:axId val="1506783"/>
        <c:axId val="13561048"/>
      </c:barChart>
      <c:catAx>
        <c:axId val="150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61048"/>
        <c:crosses val="autoZero"/>
        <c:auto val="1"/>
        <c:lblOffset val="100"/>
        <c:noMultiLvlLbl val="0"/>
      </c:catAx>
      <c:valAx>
        <c:axId val="13561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Prisoners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678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3: CA Sex Criminals: By Commitment Offense, 1986-2004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Sheet1!$A$95</c:f>
              <c:strCache>
                <c:ptCount val="1"/>
                <c:pt idx="0">
                  <c:v>Rape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Sheet1!$B$94:$F$94</c:f>
              <c:numCache>
                <c:ptCount val="5"/>
                <c:pt idx="0">
                  <c:v>1986</c:v>
                </c:pt>
                <c:pt idx="1">
                  <c:v>1991</c:v>
                </c:pt>
                <c:pt idx="2">
                  <c:v>1994</c:v>
                </c:pt>
                <c:pt idx="3">
                  <c:v>2000</c:v>
                </c:pt>
                <c:pt idx="4">
                  <c:v>2004</c:v>
                </c:pt>
              </c:numCache>
            </c:numRef>
          </c:cat>
          <c:val>
            <c:numRef>
              <c:f>Sheet1!$B$95:$F$95</c:f>
              <c:numCache>
                <c:ptCount val="5"/>
                <c:pt idx="0">
                  <c:v>2170</c:v>
                </c:pt>
                <c:pt idx="1">
                  <c:v>2266</c:v>
                </c:pt>
                <c:pt idx="2">
                  <c:v>2032</c:v>
                </c:pt>
                <c:pt idx="3">
                  <c:v>2118</c:v>
                </c:pt>
                <c:pt idx="4">
                  <c:v>2255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Sheet1!$A$96</c:f>
              <c:strCache>
                <c:ptCount val="1"/>
                <c:pt idx="0">
                  <c:v>Lewd Act with Child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Sheet1!$B$94:$F$94</c:f>
              <c:numCache>
                <c:ptCount val="5"/>
                <c:pt idx="0">
                  <c:v>1986</c:v>
                </c:pt>
                <c:pt idx="1">
                  <c:v>1991</c:v>
                </c:pt>
                <c:pt idx="2">
                  <c:v>1994</c:v>
                </c:pt>
                <c:pt idx="3">
                  <c:v>2000</c:v>
                </c:pt>
                <c:pt idx="4">
                  <c:v>2004</c:v>
                </c:pt>
              </c:numCache>
            </c:numRef>
          </c:cat>
          <c:val>
            <c:numRef>
              <c:f>Sheet1!$B$96:$F$96</c:f>
              <c:numCache>
                <c:ptCount val="5"/>
                <c:pt idx="0">
                  <c:v>2536</c:v>
                </c:pt>
                <c:pt idx="1">
                  <c:v>3984</c:v>
                </c:pt>
                <c:pt idx="2">
                  <c:v>4975</c:v>
                </c:pt>
                <c:pt idx="3">
                  <c:v>6561</c:v>
                </c:pt>
                <c:pt idx="4">
                  <c:v>7792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Sheet1!$A$97</c:f>
              <c:strCache>
                <c:ptCount val="1"/>
                <c:pt idx="0">
                  <c:v>Oral Copulation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Sheet1!$B$94:$F$94</c:f>
              <c:numCache>
                <c:ptCount val="5"/>
                <c:pt idx="0">
                  <c:v>1986</c:v>
                </c:pt>
                <c:pt idx="1">
                  <c:v>1991</c:v>
                </c:pt>
                <c:pt idx="2">
                  <c:v>1994</c:v>
                </c:pt>
                <c:pt idx="3">
                  <c:v>2000</c:v>
                </c:pt>
                <c:pt idx="4">
                  <c:v>2004</c:v>
                </c:pt>
              </c:numCache>
            </c:numRef>
          </c:cat>
          <c:val>
            <c:numRef>
              <c:f>Sheet1!$B$97:$F$97</c:f>
              <c:numCache>
                <c:ptCount val="5"/>
                <c:pt idx="0">
                  <c:v>754</c:v>
                </c:pt>
                <c:pt idx="1">
                  <c:v>711</c:v>
                </c:pt>
                <c:pt idx="2">
                  <c:v>710</c:v>
                </c:pt>
                <c:pt idx="3">
                  <c:v>696</c:v>
                </c:pt>
                <c:pt idx="4">
                  <c:v>721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Sheet1!$A$98</c:f>
              <c:strCache>
                <c:ptCount val="1"/>
                <c:pt idx="0">
                  <c:v>Sodomy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Sheet1!$B$94:$F$94</c:f>
              <c:numCache>
                <c:ptCount val="5"/>
                <c:pt idx="0">
                  <c:v>1986</c:v>
                </c:pt>
                <c:pt idx="1">
                  <c:v>1991</c:v>
                </c:pt>
                <c:pt idx="2">
                  <c:v>1994</c:v>
                </c:pt>
                <c:pt idx="3">
                  <c:v>2000</c:v>
                </c:pt>
                <c:pt idx="4">
                  <c:v>2004</c:v>
                </c:pt>
              </c:numCache>
            </c:numRef>
          </c:cat>
          <c:val>
            <c:numRef>
              <c:f>Sheet1!$B$98:$F$98</c:f>
              <c:numCache>
                <c:ptCount val="5"/>
                <c:pt idx="0">
                  <c:v>201</c:v>
                </c:pt>
                <c:pt idx="1">
                  <c:v>217</c:v>
                </c:pt>
                <c:pt idx="2">
                  <c:v>205</c:v>
                </c:pt>
                <c:pt idx="3">
                  <c:v>212</c:v>
                </c:pt>
                <c:pt idx="4">
                  <c:v>229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Sheet1!$A$99</c:f>
              <c:strCache>
                <c:ptCount val="1"/>
                <c:pt idx="0">
                  <c:v>Penetration with Object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Sheet1!$B$94:$F$94</c:f>
              <c:numCache>
                <c:ptCount val="5"/>
                <c:pt idx="0">
                  <c:v>1986</c:v>
                </c:pt>
                <c:pt idx="1">
                  <c:v>1991</c:v>
                </c:pt>
                <c:pt idx="2">
                  <c:v>1994</c:v>
                </c:pt>
                <c:pt idx="3">
                  <c:v>2000</c:v>
                </c:pt>
                <c:pt idx="4">
                  <c:v>2004</c:v>
                </c:pt>
              </c:numCache>
            </c:numRef>
          </c:cat>
          <c:val>
            <c:numRef>
              <c:f>Sheet1!$B$99:$F$99</c:f>
              <c:numCache>
                <c:ptCount val="5"/>
                <c:pt idx="0">
                  <c:v>97</c:v>
                </c:pt>
                <c:pt idx="1">
                  <c:v>223</c:v>
                </c:pt>
                <c:pt idx="2">
                  <c:v>259</c:v>
                </c:pt>
                <c:pt idx="3">
                  <c:v>339</c:v>
                </c:pt>
                <c:pt idx="4">
                  <c:v>467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Sheet1!$A$100</c:f>
              <c:strCache>
                <c:ptCount val="1"/>
                <c:pt idx="0">
                  <c:v>Other Sex Offenses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Sheet1!$B$94:$F$94</c:f>
              <c:numCache>
                <c:ptCount val="5"/>
                <c:pt idx="0">
                  <c:v>1986</c:v>
                </c:pt>
                <c:pt idx="1">
                  <c:v>1991</c:v>
                </c:pt>
                <c:pt idx="2">
                  <c:v>1994</c:v>
                </c:pt>
                <c:pt idx="3">
                  <c:v>2000</c:v>
                </c:pt>
                <c:pt idx="4">
                  <c:v>2004</c:v>
                </c:pt>
              </c:numCache>
            </c:numRef>
          </c:cat>
          <c:val>
            <c:numRef>
              <c:f>Sheet1!$B$100:$F$100</c:f>
              <c:numCache>
                <c:ptCount val="5"/>
                <c:pt idx="0">
                  <c:v>151</c:v>
                </c:pt>
                <c:pt idx="1">
                  <c:v>200</c:v>
                </c:pt>
                <c:pt idx="2">
                  <c:v>395</c:v>
                </c:pt>
                <c:pt idx="3">
                  <c:v>2091</c:v>
                </c:pt>
                <c:pt idx="4">
                  <c:v>2376</c:v>
                </c:pt>
              </c:numCache>
            </c:numRef>
          </c:val>
          <c:smooth val="0"/>
        </c:ser>
        <c:marker val="1"/>
        <c:axId val="54940569"/>
        <c:axId val="24703074"/>
      </c:lineChart>
      <c:catAx>
        <c:axId val="54940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03074"/>
        <c:crosses val="autoZero"/>
        <c:auto val="1"/>
        <c:lblOffset val="100"/>
        <c:noMultiLvlLbl val="0"/>
      </c:catAx>
      <c:valAx>
        <c:axId val="247030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4056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5: CA "Other Sex Offenses": 1999, 2002,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Sheet1!$B$200</c:f>
              <c:strCache>
                <c:ptCount val="1"/>
                <c:pt idx="0">
                  <c:v>8/31/1999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Sheet1!$A$201:$A$202</c:f>
              <c:strCache>
                <c:ptCount val="2"/>
                <c:pt idx="0">
                  <c:v>Failure to Register as SO</c:v>
                </c:pt>
                <c:pt idx="1">
                  <c:v>24 Other "Other SO's"</c:v>
                </c:pt>
              </c:strCache>
            </c:strRef>
          </c:cat>
          <c:val>
            <c:numRef>
              <c:f>Sheet1!$B$201:$B$202</c:f>
              <c:numCache>
                <c:ptCount val="2"/>
                <c:pt idx="0">
                  <c:v>0.44</c:v>
                </c:pt>
                <c:pt idx="1">
                  <c:v>0.56</c:v>
                </c:pt>
              </c:numCache>
            </c:numRef>
          </c:val>
        </c:ser>
        <c:ser>
          <c:idx val="1"/>
          <c:order val="1"/>
          <c:tx>
            <c:strRef>
              <c:f>Sheet1!$C$200</c:f>
              <c:strCache>
                <c:ptCount val="1"/>
                <c:pt idx="0">
                  <c:v>12/31/2002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Sheet1!$A$201:$A$202</c:f>
              <c:strCache>
                <c:ptCount val="2"/>
                <c:pt idx="0">
                  <c:v>Failure to Register as SO</c:v>
                </c:pt>
                <c:pt idx="1">
                  <c:v>24 Other "Other SO's"</c:v>
                </c:pt>
              </c:strCache>
            </c:strRef>
          </c:cat>
          <c:val>
            <c:numRef>
              <c:f>Sheet1!$C$201:$C$202</c:f>
              <c:numCach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</c:ser>
        <c:ser>
          <c:idx val="2"/>
          <c:order val="2"/>
          <c:tx>
            <c:strRef>
              <c:f>Sheet1!$D$200</c:f>
              <c:strCache>
                <c:ptCount val="1"/>
                <c:pt idx="0">
                  <c:v>11/30/2004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Sheet1!$A$201:$A$202</c:f>
              <c:strCache>
                <c:ptCount val="2"/>
                <c:pt idx="0">
                  <c:v>Failure to Register as SO</c:v>
                </c:pt>
                <c:pt idx="1">
                  <c:v>24 Other "Other SO's"</c:v>
                </c:pt>
              </c:strCache>
            </c:strRef>
          </c:cat>
          <c:val>
            <c:numRef>
              <c:f>Sheet1!$D$201:$D$202</c:f>
              <c:numCache>
                <c:ptCount val="2"/>
                <c:pt idx="0">
                  <c:v>0.49</c:v>
                </c:pt>
                <c:pt idx="1">
                  <c:v>0.51</c:v>
                </c:pt>
              </c:numCache>
            </c:numRef>
          </c:val>
        </c:ser>
        <c:axId val="21001075"/>
        <c:axId val="54791948"/>
      </c:barChart>
      <c:catAx>
        <c:axId val="21001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91948"/>
        <c:crosses val="autoZero"/>
        <c:auto val="1"/>
        <c:lblOffset val="100"/>
        <c:noMultiLvlLbl val="0"/>
      </c:catAx>
      <c:valAx>
        <c:axId val="547919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0107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7: Share of TX, FL Sex Criminals incarcerated for crimes against children,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Sheet1!$A$354</c:f>
              <c:strCache>
                <c:ptCount val="1"/>
                <c:pt idx="0">
                  <c:v>Percent of Sex Criminals incarcerated for crimes against children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Sheet1!$B$353:$C$353</c:f>
              <c:strCache>
                <c:ptCount val="2"/>
                <c:pt idx="0">
                  <c:v>TX</c:v>
                </c:pt>
                <c:pt idx="1">
                  <c:v>FL</c:v>
                </c:pt>
              </c:strCache>
            </c:strRef>
          </c:cat>
          <c:val>
            <c:numRef>
              <c:f>Sheet1!$B$354:$C$354</c:f>
              <c:numCache>
                <c:ptCount val="2"/>
                <c:pt idx="0">
                  <c:v>0.61</c:v>
                </c:pt>
                <c:pt idx="1">
                  <c:v>0.75</c:v>
                </c:pt>
              </c:numCache>
            </c:numRef>
          </c:val>
        </c:ser>
        <c:axId val="23365485"/>
        <c:axId val="8962774"/>
      </c:barChart>
      <c:catAx>
        <c:axId val="2336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62774"/>
        <c:crosses val="autoZero"/>
        <c:auto val="1"/>
        <c:lblOffset val="100"/>
        <c:noMultiLvlLbl val="0"/>
      </c:catAx>
      <c:valAx>
        <c:axId val="8962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6548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8: 5-state historical trends in Sex Criminals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Sheet1!$B$366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Sheet1!$A$367:$A$371</c:f>
              <c:strCache>
                <c:ptCount val="5"/>
                <c:pt idx="0">
                  <c:v>CA</c:v>
                </c:pt>
                <c:pt idx="1">
                  <c:v>NY</c:v>
                </c:pt>
                <c:pt idx="2">
                  <c:v>TX</c:v>
                </c:pt>
                <c:pt idx="3">
                  <c:v>FL</c:v>
                </c:pt>
                <c:pt idx="4">
                  <c:v>PA</c:v>
                </c:pt>
              </c:strCache>
            </c:strRef>
          </c:cat>
          <c:val>
            <c:numRef>
              <c:f>Sheet1!$B$367:$B$371</c:f>
              <c:numCache>
                <c:ptCount val="5"/>
                <c:pt idx="0">
                  <c:v>8576</c:v>
                </c:pt>
                <c:pt idx="2">
                  <c:v>8955</c:v>
                </c:pt>
                <c:pt idx="3">
                  <c:v>5777</c:v>
                </c:pt>
              </c:numCache>
            </c:numRef>
          </c:val>
        </c:ser>
        <c:ser>
          <c:idx val="1"/>
          <c:order val="1"/>
          <c:tx>
            <c:strRef>
              <c:f>Sheet1!$C$366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Sheet1!$A$367:$A$371</c:f>
              <c:strCache>
                <c:ptCount val="5"/>
                <c:pt idx="0">
                  <c:v>CA</c:v>
                </c:pt>
                <c:pt idx="1">
                  <c:v>NY</c:v>
                </c:pt>
                <c:pt idx="2">
                  <c:v>TX</c:v>
                </c:pt>
                <c:pt idx="3">
                  <c:v>FL</c:v>
                </c:pt>
                <c:pt idx="4">
                  <c:v>PA</c:v>
                </c:pt>
              </c:strCache>
            </c:strRef>
          </c:cat>
          <c:val>
            <c:numRef>
              <c:f>Sheet1!$C$367:$C$371</c:f>
              <c:numCache>
                <c:ptCount val="5"/>
                <c:pt idx="1">
                  <c:v>4139</c:v>
                </c:pt>
              </c:numCache>
            </c:numRef>
          </c:val>
        </c:ser>
        <c:ser>
          <c:idx val="2"/>
          <c:order val="2"/>
          <c:tx>
            <c:strRef>
              <c:f>Sheet1!$D$366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Sheet1!$A$367:$A$371</c:f>
              <c:strCache>
                <c:ptCount val="5"/>
                <c:pt idx="0">
                  <c:v>CA</c:v>
                </c:pt>
                <c:pt idx="1">
                  <c:v>NY</c:v>
                </c:pt>
                <c:pt idx="2">
                  <c:v>TX</c:v>
                </c:pt>
                <c:pt idx="3">
                  <c:v>FL</c:v>
                </c:pt>
                <c:pt idx="4">
                  <c:v>PA</c:v>
                </c:pt>
              </c:strCache>
            </c:strRef>
          </c:cat>
          <c:val>
            <c:numRef>
              <c:f>Sheet1!$D$367:$D$371</c:f>
              <c:numCache>
                <c:ptCount val="5"/>
                <c:pt idx="0">
                  <c:v>12017</c:v>
                </c:pt>
                <c:pt idx="1">
                  <c:v>4778</c:v>
                </c:pt>
                <c:pt idx="2">
                  <c:v>18402</c:v>
                </c:pt>
                <c:pt idx="4">
                  <c:v>3845</c:v>
                </c:pt>
              </c:numCache>
            </c:numRef>
          </c:val>
        </c:ser>
        <c:ser>
          <c:idx val="3"/>
          <c:order val="3"/>
          <c:tx>
            <c:strRef>
              <c:f>Sheet1!$E$366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Sheet1!$A$367:$A$371</c:f>
              <c:strCache>
                <c:ptCount val="5"/>
                <c:pt idx="0">
                  <c:v>CA</c:v>
                </c:pt>
                <c:pt idx="1">
                  <c:v>NY</c:v>
                </c:pt>
                <c:pt idx="2">
                  <c:v>TX</c:v>
                </c:pt>
                <c:pt idx="3">
                  <c:v>FL</c:v>
                </c:pt>
                <c:pt idx="4">
                  <c:v>PA</c:v>
                </c:pt>
              </c:strCache>
            </c:strRef>
          </c:cat>
          <c:val>
            <c:numRef>
              <c:f>Sheet1!$E$367:$E$371</c:f>
              <c:numCache>
                <c:ptCount val="5"/>
                <c:pt idx="0">
                  <c:v>13840</c:v>
                </c:pt>
                <c:pt idx="1">
                  <c:v>5085</c:v>
                </c:pt>
                <c:pt idx="2">
                  <c:v>22078</c:v>
                </c:pt>
                <c:pt idx="3">
                  <c:v>9467</c:v>
                </c:pt>
                <c:pt idx="4">
                  <c:v>4115</c:v>
                </c:pt>
              </c:numCache>
            </c:numRef>
          </c:val>
        </c:ser>
        <c:gapWidth val="100"/>
        <c:axId val="13556103"/>
        <c:axId val="54896064"/>
      </c:barChart>
      <c:catAx>
        <c:axId val="13556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96064"/>
        <c:crosses val="autoZero"/>
        <c:auto val="1"/>
        <c:lblOffset val="100"/>
        <c:noMultiLvlLbl val="0"/>
      </c:catAx>
      <c:valAx>
        <c:axId val="548960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5610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9: Average Time Served: Prisoners, Sex Prisoners released in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Average Time Served, All Prisoners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Sheet1!$B$7:$F$7</c:f>
              <c:strCache>
                <c:ptCount val="5"/>
                <c:pt idx="0">
                  <c:v>CA</c:v>
                </c:pt>
                <c:pt idx="1">
                  <c:v>NY</c:v>
                </c:pt>
                <c:pt idx="2">
                  <c:v>PA (2003)</c:v>
                </c:pt>
                <c:pt idx="3">
                  <c:v>FL (04/05)</c:v>
                </c:pt>
                <c:pt idx="4">
                  <c:v>TX</c:v>
                </c:pt>
              </c:strCache>
            </c:strRef>
          </c:cat>
          <c:val>
            <c:numRef>
              <c:f>Sheet1!$B$8:$F$8</c:f>
              <c:numCache>
                <c:ptCount val="5"/>
                <c:pt idx="0">
                  <c:v>24.8</c:v>
                </c:pt>
                <c:pt idx="1">
                  <c:v>43.8</c:v>
                </c:pt>
                <c:pt idx="2">
                  <c:v>63.8</c:v>
                </c:pt>
                <c:pt idx="3">
                  <c:v>36.2</c:v>
                </c:pt>
                <c:pt idx="4">
                  <c:v>63.6</c:v>
                </c:pt>
              </c:numCache>
            </c:numRef>
          </c:val>
        </c:ser>
        <c:ser>
          <c:idx val="1"/>
          <c:order val="1"/>
          <c:tx>
            <c:strRef>
              <c:f>Sheet1!$A$9</c:f>
              <c:strCache>
                <c:ptCount val="1"/>
                <c:pt idx="0">
                  <c:v>Average Time Served, Sex Criminals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Sheet1!$B$7:$F$7</c:f>
              <c:strCache>
                <c:ptCount val="5"/>
                <c:pt idx="0">
                  <c:v>CA</c:v>
                </c:pt>
                <c:pt idx="1">
                  <c:v>NY</c:v>
                </c:pt>
                <c:pt idx="2">
                  <c:v>PA (2003)</c:v>
                </c:pt>
                <c:pt idx="3">
                  <c:v>FL (04/05)</c:v>
                </c:pt>
                <c:pt idx="4">
                  <c:v>TX</c:v>
                </c:pt>
              </c:strCache>
            </c:strRef>
          </c:cat>
          <c:val>
            <c:numRef>
              <c:f>Sheet1!$B$9:$F$9</c:f>
              <c:numCache>
                <c:ptCount val="5"/>
                <c:pt idx="0">
                  <c:v>45.1</c:v>
                </c:pt>
                <c:pt idx="1">
                  <c:v>59.32692307692308</c:v>
                </c:pt>
                <c:pt idx="2">
                  <c:v>101.12</c:v>
                </c:pt>
                <c:pt idx="3">
                  <c:v>60</c:v>
                </c:pt>
                <c:pt idx="4">
                  <c:v>76.08</c:v>
                </c:pt>
              </c:numCache>
            </c:numRef>
          </c:val>
        </c:ser>
        <c:axId val="24302529"/>
        <c:axId val="17396170"/>
      </c:barChart>
      <c:catAx>
        <c:axId val="2430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96170"/>
        <c:crosses val="autoZero"/>
        <c:auto val="1"/>
        <c:lblOffset val="100"/>
        <c:noMultiLvlLbl val="0"/>
      </c:catAx>
      <c:valAx>
        <c:axId val="17396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Months Served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0252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0.513</cdr:y>
    </cdr:from>
    <cdr:to>
      <cdr:x>0.5105</cdr:x>
      <cdr:y>0.54375</cdr:y>
    </cdr:to>
    <cdr:sp>
      <cdr:nvSpPr>
        <cdr:cNvPr id="1" name="TextBox 1"/>
        <cdr:cNvSpPr txBox="1">
          <a:spLocks noChangeArrowheads="1"/>
        </cdr:cNvSpPr>
      </cdr:nvSpPr>
      <cdr:spPr>
        <a:xfrm>
          <a:off x="4333875" y="3038475"/>
          <a:ext cx="95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8"/>
  <sheetViews>
    <sheetView tabSelected="1" workbookViewId="0" topLeftCell="A445">
      <selection activeCell="I460" sqref="I460"/>
    </sheetView>
  </sheetViews>
  <sheetFormatPr defaultColWidth="9.140625" defaultRowHeight="12.75"/>
  <cols>
    <col min="1" max="1" width="23.28125" style="0" customWidth="1"/>
    <col min="2" max="2" width="15.00390625" style="0" customWidth="1"/>
    <col min="3" max="3" width="17.421875" style="0" customWidth="1"/>
    <col min="4" max="4" width="15.57421875" style="0" customWidth="1"/>
  </cols>
  <sheetData>
    <row r="1" spans="2:7" ht="12.75">
      <c r="B1" s="2" t="s">
        <v>17</v>
      </c>
      <c r="C1" t="s">
        <v>24</v>
      </c>
      <c r="D1" t="s">
        <v>130</v>
      </c>
      <c r="E1" t="s">
        <v>19</v>
      </c>
      <c r="F1" t="s">
        <v>29</v>
      </c>
      <c r="G1" t="s">
        <v>18</v>
      </c>
    </row>
    <row r="2" spans="1:7" ht="12.75">
      <c r="A2" t="s">
        <v>5</v>
      </c>
      <c r="B2" s="1">
        <v>60553</v>
      </c>
      <c r="C2">
        <v>16771</v>
      </c>
      <c r="D2">
        <v>12484</v>
      </c>
      <c r="E2" s="1">
        <v>31537</v>
      </c>
      <c r="F2">
        <v>72130</v>
      </c>
      <c r="G2">
        <v>27615</v>
      </c>
    </row>
    <row r="3" spans="1:8" ht="12.75">
      <c r="A3" t="s">
        <v>1</v>
      </c>
      <c r="B3" s="1">
        <v>2543</v>
      </c>
      <c r="C3">
        <v>832</v>
      </c>
      <c r="D3">
        <v>480</v>
      </c>
      <c r="E3">
        <v>1568</v>
      </c>
      <c r="F3">
        <v>2487</v>
      </c>
      <c r="G3">
        <v>1274</v>
      </c>
      <c r="H3" t="s">
        <v>30</v>
      </c>
    </row>
    <row r="4" spans="1:7" ht="12.75">
      <c r="A4" t="s">
        <v>0</v>
      </c>
      <c r="B4">
        <v>24.8</v>
      </c>
      <c r="C4">
        <v>43.8</v>
      </c>
      <c r="D4" s="8">
        <v>63.8</v>
      </c>
      <c r="E4">
        <v>36.2</v>
      </c>
      <c r="F4">
        <v>63.6</v>
      </c>
      <c r="G4">
        <v>19.2</v>
      </c>
    </row>
    <row r="5" spans="1:7" ht="12.75">
      <c r="A5" t="s">
        <v>2</v>
      </c>
      <c r="B5">
        <v>45.1</v>
      </c>
      <c r="C5" s="4">
        <v>59.32692307692308</v>
      </c>
      <c r="D5" s="8">
        <v>101.12</v>
      </c>
      <c r="E5">
        <v>60</v>
      </c>
      <c r="F5">
        <v>76.08</v>
      </c>
      <c r="G5">
        <v>30</v>
      </c>
    </row>
    <row r="6" spans="3:4" ht="12.75">
      <c r="C6" s="4"/>
      <c r="D6" s="8"/>
    </row>
    <row r="7" spans="2:6" ht="12.75">
      <c r="B7" s="2" t="s">
        <v>20</v>
      </c>
      <c r="C7" t="s">
        <v>21</v>
      </c>
      <c r="D7" t="s">
        <v>194</v>
      </c>
      <c r="E7" t="s">
        <v>195</v>
      </c>
      <c r="F7" t="s">
        <v>6</v>
      </c>
    </row>
    <row r="8" spans="1:6" ht="12.75">
      <c r="A8" t="s">
        <v>234</v>
      </c>
      <c r="B8">
        <v>24.8</v>
      </c>
      <c r="C8">
        <v>43.8</v>
      </c>
      <c r="D8" s="8">
        <v>63.8</v>
      </c>
      <c r="E8">
        <v>36.2</v>
      </c>
      <c r="F8">
        <v>63.6</v>
      </c>
    </row>
    <row r="9" spans="1:6" ht="12.75">
      <c r="A9" t="s">
        <v>233</v>
      </c>
      <c r="B9">
        <v>45.1</v>
      </c>
      <c r="C9" s="4">
        <v>59.32692307692308</v>
      </c>
      <c r="D9" s="8">
        <v>101.12</v>
      </c>
      <c r="E9">
        <v>60</v>
      </c>
      <c r="F9">
        <v>76.08</v>
      </c>
    </row>
    <row r="10" spans="3:4" ht="12.75">
      <c r="C10" s="4"/>
      <c r="D10" s="8"/>
    </row>
    <row r="11" spans="3:4" ht="12.75">
      <c r="C11" s="4"/>
      <c r="D11" s="8"/>
    </row>
    <row r="13" spans="1:2" ht="12.75">
      <c r="A13" t="s">
        <v>3</v>
      </c>
      <c r="B13">
        <v>15.6</v>
      </c>
    </row>
    <row r="14" spans="1:11" ht="12.75">
      <c r="A14" t="s">
        <v>4</v>
      </c>
      <c r="B14">
        <v>30.8</v>
      </c>
      <c r="D14">
        <v>14.4</v>
      </c>
      <c r="J14">
        <v>4.4</v>
      </c>
      <c r="K14">
        <v>52.8</v>
      </c>
    </row>
    <row r="15" spans="10:14" ht="12.75">
      <c r="J15">
        <v>0.9</v>
      </c>
      <c r="K15">
        <v>10.8</v>
      </c>
      <c r="N15" t="s">
        <v>18</v>
      </c>
    </row>
    <row r="16" spans="1:14" ht="12.75">
      <c r="A16" t="s">
        <v>33</v>
      </c>
      <c r="B16" s="2" t="s">
        <v>17</v>
      </c>
      <c r="C16" t="s">
        <v>24</v>
      </c>
      <c r="D16" t="s">
        <v>130</v>
      </c>
      <c r="E16" t="s">
        <v>19</v>
      </c>
      <c r="F16" t="s">
        <v>29</v>
      </c>
      <c r="H16" t="s">
        <v>57</v>
      </c>
      <c r="N16">
        <v>43418</v>
      </c>
    </row>
    <row r="17" spans="1:14" ht="12.75">
      <c r="A17" t="s">
        <v>31</v>
      </c>
      <c r="B17">
        <v>158191</v>
      </c>
      <c r="C17">
        <v>63665</v>
      </c>
      <c r="D17">
        <v>40850</v>
      </c>
      <c r="E17">
        <v>84901</v>
      </c>
      <c r="F17">
        <v>147455</v>
      </c>
      <c r="N17">
        <v>4157</v>
      </c>
    </row>
    <row r="18" spans="1:6" ht="12.75">
      <c r="A18" t="s">
        <v>1</v>
      </c>
      <c r="B18">
        <v>13840</v>
      </c>
      <c r="C18">
        <v>5085</v>
      </c>
      <c r="D18">
        <v>4115</v>
      </c>
      <c r="E18">
        <v>9467</v>
      </c>
      <c r="F18">
        <v>22078</v>
      </c>
    </row>
    <row r="19" spans="1:6" ht="12.75">
      <c r="A19" t="s">
        <v>7</v>
      </c>
      <c r="F19" s="1">
        <v>17663</v>
      </c>
    </row>
    <row r="20" spans="1:11" ht="12.75">
      <c r="A20" t="s">
        <v>25</v>
      </c>
      <c r="B20">
        <v>2255</v>
      </c>
      <c r="C20">
        <v>1876</v>
      </c>
      <c r="K20">
        <v>1.6</v>
      </c>
    </row>
    <row r="21" spans="1:2" ht="12.75">
      <c r="A21" t="s">
        <v>36</v>
      </c>
      <c r="B21">
        <v>7792</v>
      </c>
    </row>
    <row r="22" spans="1:2" ht="12.75">
      <c r="A22" t="s">
        <v>37</v>
      </c>
      <c r="B22">
        <v>721</v>
      </c>
    </row>
    <row r="23" spans="1:3" ht="12.75">
      <c r="A23" t="s">
        <v>26</v>
      </c>
      <c r="B23">
        <v>229</v>
      </c>
      <c r="C23">
        <v>1157</v>
      </c>
    </row>
    <row r="24" spans="1:2" ht="12.75">
      <c r="A24" t="s">
        <v>38</v>
      </c>
      <c r="B24">
        <v>467</v>
      </c>
    </row>
    <row r="25" spans="1:14" ht="12.75">
      <c r="A25" t="s">
        <v>28</v>
      </c>
      <c r="C25">
        <v>1040</v>
      </c>
      <c r="N25" t="s">
        <v>131</v>
      </c>
    </row>
    <row r="26" spans="1:14" ht="12.75">
      <c r="A26" t="s">
        <v>27</v>
      </c>
      <c r="B26">
        <v>2376</v>
      </c>
      <c r="C26">
        <v>1012</v>
      </c>
      <c r="L26">
        <v>347</v>
      </c>
      <c r="M26">
        <v>118.2</v>
      </c>
      <c r="N26">
        <v>0.722916666666666</v>
      </c>
    </row>
    <row r="27" spans="1:14" ht="12.75">
      <c r="A27" t="s">
        <v>54</v>
      </c>
      <c r="F27">
        <v>3489</v>
      </c>
      <c r="L27">
        <v>61</v>
      </c>
      <c r="M27">
        <v>62.2</v>
      </c>
      <c r="N27">
        <v>0.127083333333333</v>
      </c>
    </row>
    <row r="28" spans="1:14" ht="12.75">
      <c r="A28" t="s">
        <v>55</v>
      </c>
      <c r="F28">
        <v>856</v>
      </c>
      <c r="L28">
        <v>72</v>
      </c>
      <c r="M28">
        <v>51.8</v>
      </c>
      <c r="N28">
        <v>0.15</v>
      </c>
    </row>
    <row r="29" spans="1:6" ht="12.75">
      <c r="A29" t="s">
        <v>13</v>
      </c>
      <c r="F29">
        <v>249</v>
      </c>
    </row>
    <row r="30" spans="1:6" ht="12.75">
      <c r="A30" t="s">
        <v>56</v>
      </c>
      <c r="F30">
        <v>70</v>
      </c>
    </row>
    <row r="31" spans="1:12" ht="12.75">
      <c r="A31" t="s">
        <v>58</v>
      </c>
      <c r="E31">
        <v>2586</v>
      </c>
      <c r="L31">
        <v>480</v>
      </c>
    </row>
    <row r="32" spans="1:5" ht="12.75">
      <c r="A32" t="s">
        <v>59</v>
      </c>
      <c r="E32">
        <v>1237</v>
      </c>
    </row>
    <row r="33" spans="1:5" ht="12.75">
      <c r="A33" t="s">
        <v>60</v>
      </c>
      <c r="E33">
        <v>977</v>
      </c>
    </row>
    <row r="34" spans="1:5" ht="12.75">
      <c r="A34" t="s">
        <v>61</v>
      </c>
      <c r="E34">
        <v>751</v>
      </c>
    </row>
    <row r="35" spans="1:5" ht="12.75">
      <c r="A35" t="s">
        <v>62</v>
      </c>
      <c r="E35">
        <v>191</v>
      </c>
    </row>
    <row r="36" spans="1:5" ht="12.75">
      <c r="A36" t="s">
        <v>63</v>
      </c>
      <c r="E36">
        <v>3307</v>
      </c>
    </row>
    <row r="38" spans="1:6" ht="12.75">
      <c r="A38" t="s">
        <v>34</v>
      </c>
      <c r="B38" s="7">
        <v>102616</v>
      </c>
      <c r="C38" s="7">
        <v>20969</v>
      </c>
      <c r="D38" s="7">
        <v>17100</v>
      </c>
      <c r="E38" s="7">
        <v>33990</v>
      </c>
      <c r="F38" s="7">
        <v>46484</v>
      </c>
    </row>
    <row r="39" spans="1:2" ht="12.75">
      <c r="A39">
        <v>2001</v>
      </c>
      <c r="B39">
        <v>88853</v>
      </c>
    </row>
    <row r="40" spans="1:2" ht="12.75">
      <c r="A40">
        <v>1998</v>
      </c>
      <c r="B40">
        <v>78000</v>
      </c>
    </row>
    <row r="41" ht="12.75">
      <c r="A41" t="s">
        <v>35</v>
      </c>
    </row>
    <row r="43" spans="1:4" ht="12.75">
      <c r="A43" t="s">
        <v>6</v>
      </c>
      <c r="B43" t="s">
        <v>8</v>
      </c>
      <c r="C43" t="s">
        <v>10</v>
      </c>
      <c r="D43" t="s">
        <v>11</v>
      </c>
    </row>
    <row r="44" spans="1:2" ht="12.75">
      <c r="A44" t="s">
        <v>7</v>
      </c>
      <c r="B44" s="1">
        <v>17663</v>
      </c>
    </row>
    <row r="45" spans="1:4" ht="12.75">
      <c r="A45" t="s">
        <v>9</v>
      </c>
      <c r="B45" s="1">
        <v>70</v>
      </c>
      <c r="C45">
        <v>264</v>
      </c>
      <c r="D45">
        <v>334</v>
      </c>
    </row>
    <row r="46" spans="1:4" ht="12.75">
      <c r="A46" t="s">
        <v>12</v>
      </c>
      <c r="B46">
        <v>856</v>
      </c>
      <c r="C46">
        <v>93</v>
      </c>
      <c r="D46">
        <v>949</v>
      </c>
    </row>
    <row r="47" spans="1:4" ht="12.75">
      <c r="A47" t="s">
        <v>13</v>
      </c>
      <c r="B47">
        <v>249</v>
      </c>
      <c r="C47">
        <v>224</v>
      </c>
      <c r="D47">
        <v>473</v>
      </c>
    </row>
    <row r="48" spans="1:4" ht="12.75">
      <c r="A48" t="s">
        <v>14</v>
      </c>
      <c r="B48" s="1">
        <v>3489</v>
      </c>
      <c r="C48">
        <v>2</v>
      </c>
      <c r="D48">
        <v>3491</v>
      </c>
    </row>
    <row r="51" spans="1:4" ht="12.75">
      <c r="A51" t="s">
        <v>16</v>
      </c>
      <c r="B51">
        <v>2003</v>
      </c>
      <c r="C51">
        <v>2002</v>
      </c>
      <c r="D51">
        <v>2001</v>
      </c>
    </row>
    <row r="52" spans="1:4" ht="12.75">
      <c r="A52" t="s">
        <v>15</v>
      </c>
      <c r="B52">
        <v>253</v>
      </c>
      <c r="C52">
        <v>266</v>
      </c>
      <c r="D52">
        <v>325</v>
      </c>
    </row>
    <row r="55" spans="1:6" ht="12.75">
      <c r="A55" t="s">
        <v>23</v>
      </c>
      <c r="B55" t="s">
        <v>20</v>
      </c>
      <c r="C55" t="s">
        <v>21</v>
      </c>
      <c r="D55" t="s">
        <v>15</v>
      </c>
      <c r="E55" t="s">
        <v>22</v>
      </c>
      <c r="F55" t="s">
        <v>6</v>
      </c>
    </row>
    <row r="56" spans="2:6" ht="12.75">
      <c r="B56">
        <v>23.5</v>
      </c>
      <c r="C56">
        <v>36.6</v>
      </c>
      <c r="D56">
        <v>21.9</v>
      </c>
      <c r="E56">
        <v>39.3</v>
      </c>
      <c r="F56">
        <v>45.8</v>
      </c>
    </row>
    <row r="58" ht="12.75">
      <c r="A58" t="s">
        <v>32</v>
      </c>
    </row>
    <row r="59" spans="1:4" ht="12.75">
      <c r="A59" t="s">
        <v>25</v>
      </c>
      <c r="B59">
        <v>154</v>
      </c>
      <c r="C59">
        <v>112.1</v>
      </c>
      <c r="D59">
        <f>B59*C59</f>
        <v>17263.399999999998</v>
      </c>
    </row>
    <row r="60" spans="1:4" ht="12.75">
      <c r="A60" t="s">
        <v>26</v>
      </c>
      <c r="B60">
        <v>118</v>
      </c>
      <c r="C60">
        <v>97.2</v>
      </c>
      <c r="D60">
        <f>B60*C60</f>
        <v>11469.6</v>
      </c>
    </row>
    <row r="61" spans="1:4" ht="12.75">
      <c r="A61" t="s">
        <v>28</v>
      </c>
      <c r="B61">
        <v>242</v>
      </c>
      <c r="C61">
        <v>44.5</v>
      </c>
      <c r="D61">
        <f>B61*C61</f>
        <v>10769</v>
      </c>
    </row>
    <row r="62" spans="1:4" ht="12.75">
      <c r="A62" t="s">
        <v>27</v>
      </c>
      <c r="B62">
        <v>318</v>
      </c>
      <c r="C62">
        <v>31</v>
      </c>
      <c r="D62">
        <f>B62*C62</f>
        <v>9858</v>
      </c>
    </row>
    <row r="63" spans="2:5" ht="12.75">
      <c r="B63">
        <f>SUM(B59:B62)</f>
        <v>832</v>
      </c>
      <c r="C63">
        <f>SUM(C59:C62)</f>
        <v>284.8</v>
      </c>
      <c r="D63">
        <f>SUM(D59:D62)</f>
        <v>49360</v>
      </c>
      <c r="E63">
        <f>D63/B63</f>
        <v>59.32692307692308</v>
      </c>
    </row>
    <row r="64" ht="12.75">
      <c r="B64">
        <f>SUMPRODUCT(B59:B62,C59:C62)/SUM(C59:C62)</f>
        <v>173.31460674157302</v>
      </c>
    </row>
    <row r="65" spans="2:13" ht="12.75">
      <c r="B65" t="s">
        <v>41</v>
      </c>
      <c r="C65" t="s">
        <v>42</v>
      </c>
      <c r="D65" t="s">
        <v>49</v>
      </c>
      <c r="E65" t="s">
        <v>50</v>
      </c>
      <c r="F65" t="s">
        <v>51</v>
      </c>
      <c r="G65" t="s">
        <v>52</v>
      </c>
      <c r="H65" t="s">
        <v>39</v>
      </c>
      <c r="I65" t="s">
        <v>40</v>
      </c>
      <c r="J65" t="s">
        <v>45</v>
      </c>
      <c r="K65" t="s">
        <v>46</v>
      </c>
      <c r="M65" t="s">
        <v>47</v>
      </c>
    </row>
    <row r="66" spans="1:11" ht="12.75">
      <c r="A66" t="s">
        <v>31</v>
      </c>
      <c r="B66">
        <v>4911</v>
      </c>
      <c r="D66">
        <v>5909</v>
      </c>
      <c r="E66">
        <v>5858</v>
      </c>
      <c r="F66">
        <v>7601</v>
      </c>
      <c r="G66">
        <v>7553</v>
      </c>
      <c r="H66">
        <v>8576</v>
      </c>
      <c r="I66">
        <v>8519</v>
      </c>
      <c r="J66">
        <v>12017</v>
      </c>
      <c r="K66">
        <v>11921</v>
      </c>
    </row>
    <row r="67" spans="1:11" ht="12.75">
      <c r="A67" t="s">
        <v>25</v>
      </c>
      <c r="B67" s="5">
        <v>2482</v>
      </c>
      <c r="C67" s="5">
        <v>2481.696</v>
      </c>
      <c r="D67" s="5">
        <v>2170</v>
      </c>
      <c r="E67" s="5">
        <v>2166</v>
      </c>
      <c r="F67" s="5">
        <v>2266</v>
      </c>
      <c r="G67" s="5">
        <v>2264</v>
      </c>
      <c r="H67">
        <v>2032</v>
      </c>
      <c r="I67">
        <v>2029</v>
      </c>
      <c r="J67">
        <v>2118</v>
      </c>
      <c r="K67">
        <v>2110</v>
      </c>
    </row>
    <row r="68" spans="1:11" ht="12.75">
      <c r="A68" t="s">
        <v>36</v>
      </c>
      <c r="D68" s="6">
        <v>2536</v>
      </c>
      <c r="E68" s="6">
        <v>2504</v>
      </c>
      <c r="F68" s="6">
        <v>3984</v>
      </c>
      <c r="G68" s="6">
        <v>3961</v>
      </c>
      <c r="H68" s="6">
        <v>4975</v>
      </c>
      <c r="I68">
        <v>4937</v>
      </c>
      <c r="J68" s="6">
        <v>6561</v>
      </c>
      <c r="K68">
        <v>6508</v>
      </c>
    </row>
    <row r="69" spans="1:11" ht="12.75">
      <c r="A69" t="s">
        <v>37</v>
      </c>
      <c r="D69">
        <v>754</v>
      </c>
      <c r="E69">
        <v>749</v>
      </c>
      <c r="F69">
        <v>711</v>
      </c>
      <c r="G69">
        <v>703</v>
      </c>
      <c r="H69">
        <v>710</v>
      </c>
      <c r="I69">
        <v>705</v>
      </c>
      <c r="J69">
        <v>696</v>
      </c>
      <c r="K69">
        <v>693</v>
      </c>
    </row>
    <row r="70" spans="1:11" ht="12.75">
      <c r="A70" t="s">
        <v>26</v>
      </c>
      <c r="D70">
        <v>201</v>
      </c>
      <c r="E70">
        <v>201</v>
      </c>
      <c r="F70">
        <v>217</v>
      </c>
      <c r="G70">
        <v>217</v>
      </c>
      <c r="H70">
        <v>205</v>
      </c>
      <c r="I70">
        <v>205</v>
      </c>
      <c r="J70">
        <v>212</v>
      </c>
      <c r="K70">
        <v>212</v>
      </c>
    </row>
    <row r="71" spans="1:11" ht="12.75">
      <c r="A71" t="s">
        <v>38</v>
      </c>
      <c r="D71">
        <v>97</v>
      </c>
      <c r="E71">
        <v>95</v>
      </c>
      <c r="F71">
        <v>223</v>
      </c>
      <c r="G71">
        <v>221</v>
      </c>
      <c r="H71">
        <v>259</v>
      </c>
      <c r="I71">
        <v>258</v>
      </c>
      <c r="J71">
        <v>339</v>
      </c>
      <c r="K71">
        <v>335</v>
      </c>
    </row>
    <row r="72" spans="1:11" ht="12.75">
      <c r="A72" t="s">
        <v>27</v>
      </c>
      <c r="B72" s="5">
        <v>2429.198</v>
      </c>
      <c r="C72" s="3">
        <v>2402.912</v>
      </c>
      <c r="D72" s="5">
        <v>151</v>
      </c>
      <c r="E72" s="5">
        <v>143</v>
      </c>
      <c r="F72" s="3">
        <v>200</v>
      </c>
      <c r="G72" s="3">
        <v>187</v>
      </c>
      <c r="H72">
        <v>395</v>
      </c>
      <c r="I72">
        <v>385</v>
      </c>
      <c r="J72">
        <v>2091</v>
      </c>
      <c r="K72">
        <v>2036</v>
      </c>
    </row>
    <row r="73" spans="1:13" ht="12.75">
      <c r="A73" t="s">
        <v>43</v>
      </c>
      <c r="B73">
        <v>39392</v>
      </c>
      <c r="E73">
        <v>55326</v>
      </c>
      <c r="G73">
        <v>94418</v>
      </c>
      <c r="I73">
        <v>116184</v>
      </c>
      <c r="K73">
        <v>148605</v>
      </c>
      <c r="M73" t="s">
        <v>48</v>
      </c>
    </row>
    <row r="74" spans="1:11" ht="12.75">
      <c r="A74" t="s">
        <v>44</v>
      </c>
      <c r="B74">
        <v>2022</v>
      </c>
      <c r="C74">
        <v>26.286</v>
      </c>
      <c r="E74">
        <v>3448</v>
      </c>
      <c r="G74">
        <v>6172</v>
      </c>
      <c r="I74">
        <v>8215</v>
      </c>
      <c r="K74">
        <v>10832</v>
      </c>
    </row>
    <row r="75" ht="12.75">
      <c r="C75" s="3">
        <f>SUM(C72:C74)</f>
        <v>2429.198</v>
      </c>
    </row>
    <row r="76" ht="12.75">
      <c r="H76" t="s">
        <v>53</v>
      </c>
    </row>
    <row r="77" spans="2:8" ht="12.75">
      <c r="B77">
        <v>1986</v>
      </c>
      <c r="C77">
        <v>1991</v>
      </c>
      <c r="D77">
        <v>1994</v>
      </c>
      <c r="E77">
        <v>2000</v>
      </c>
      <c r="F77">
        <v>2004</v>
      </c>
      <c r="H77">
        <v>3292</v>
      </c>
    </row>
    <row r="78" spans="1:6" ht="12.75">
      <c r="A78" t="s">
        <v>227</v>
      </c>
      <c r="B78">
        <v>5909</v>
      </c>
      <c r="C78">
        <v>7601</v>
      </c>
      <c r="D78">
        <v>8576</v>
      </c>
      <c r="E78">
        <v>12017</v>
      </c>
      <c r="F78">
        <v>13840</v>
      </c>
    </row>
    <row r="79" spans="1:6" ht="12.75">
      <c r="A79" t="s">
        <v>25</v>
      </c>
      <c r="B79" s="5">
        <v>2170</v>
      </c>
      <c r="C79" s="5">
        <v>2266</v>
      </c>
      <c r="D79">
        <v>2032</v>
      </c>
      <c r="E79">
        <v>2118</v>
      </c>
      <c r="F79">
        <v>2255</v>
      </c>
    </row>
    <row r="80" spans="1:11" ht="12.75">
      <c r="A80" t="s">
        <v>36</v>
      </c>
      <c r="B80" s="8">
        <v>2536</v>
      </c>
      <c r="C80" s="8">
        <v>3984</v>
      </c>
      <c r="D80" s="8">
        <v>4975</v>
      </c>
      <c r="E80" s="8">
        <v>6561</v>
      </c>
      <c r="F80">
        <v>7792</v>
      </c>
      <c r="I80" s="9">
        <v>0.43</v>
      </c>
      <c r="J80" s="9">
        <v>0.56</v>
      </c>
      <c r="K80" s="9">
        <v>3.07</v>
      </c>
    </row>
    <row r="81" spans="1:6" ht="12.75">
      <c r="A81" t="s">
        <v>37</v>
      </c>
      <c r="B81">
        <v>754</v>
      </c>
      <c r="C81">
        <v>711</v>
      </c>
      <c r="D81">
        <v>710</v>
      </c>
      <c r="E81">
        <v>696</v>
      </c>
      <c r="F81">
        <v>721</v>
      </c>
    </row>
    <row r="82" spans="1:10" ht="12.75">
      <c r="A82" t="s">
        <v>26</v>
      </c>
      <c r="B82">
        <v>201</v>
      </c>
      <c r="C82">
        <v>217</v>
      </c>
      <c r="D82">
        <v>205</v>
      </c>
      <c r="E82">
        <v>212</v>
      </c>
      <c r="F82">
        <v>229</v>
      </c>
      <c r="I82">
        <v>0.025</v>
      </c>
      <c r="J82" s="9">
        <v>0.17</v>
      </c>
    </row>
    <row r="83" spans="1:6" ht="12.75">
      <c r="A83" t="s">
        <v>38</v>
      </c>
      <c r="B83">
        <v>97</v>
      </c>
      <c r="C83">
        <v>223</v>
      </c>
      <c r="D83">
        <v>259</v>
      </c>
      <c r="E83">
        <v>339</v>
      </c>
      <c r="F83">
        <v>467</v>
      </c>
    </row>
    <row r="84" spans="1:6" ht="12.75">
      <c r="A84" t="s">
        <v>27</v>
      </c>
      <c r="B84" s="5">
        <v>151</v>
      </c>
      <c r="C84" s="5">
        <v>200</v>
      </c>
      <c r="D84">
        <v>395</v>
      </c>
      <c r="E84">
        <v>2091</v>
      </c>
      <c r="F84">
        <v>2376</v>
      </c>
    </row>
    <row r="86" spans="2:3" ht="12.75">
      <c r="B86">
        <v>1986</v>
      </c>
      <c r="C86">
        <v>2004</v>
      </c>
    </row>
    <row r="87" spans="1:8" ht="12.75">
      <c r="A87" t="s">
        <v>64</v>
      </c>
      <c r="B87">
        <v>58774</v>
      </c>
      <c r="C87">
        <v>159437</v>
      </c>
      <c r="D87" s="9">
        <v>2.71</v>
      </c>
      <c r="G87">
        <v>2.7127131044339334</v>
      </c>
      <c r="H87">
        <v>2.3421898798443053</v>
      </c>
    </row>
    <row r="88" spans="1:4" ht="12.75">
      <c r="A88" t="s">
        <v>228</v>
      </c>
      <c r="B88">
        <v>5909</v>
      </c>
      <c r="C88">
        <v>13840</v>
      </c>
      <c r="D88" s="9">
        <v>2.34</v>
      </c>
    </row>
    <row r="89" ht="12.75">
      <c r="D89" s="9"/>
    </row>
    <row r="90" spans="2:4" ht="12.75">
      <c r="B90">
        <v>1986</v>
      </c>
      <c r="C90">
        <v>2004</v>
      </c>
      <c r="D90" s="9"/>
    </row>
    <row r="91" spans="1:4" ht="12.75">
      <c r="A91" t="s">
        <v>229</v>
      </c>
      <c r="B91" s="9">
        <f>B88/B87</f>
        <v>0.10053765270357641</v>
      </c>
      <c r="C91" s="9">
        <f>C88/C87</f>
        <v>0.08680544666545406</v>
      </c>
      <c r="D91" s="9"/>
    </row>
    <row r="92" spans="2:3" ht="12.75">
      <c r="B92" s="9"/>
      <c r="C92" s="9"/>
    </row>
    <row r="94" spans="2:6" ht="12.75">
      <c r="B94">
        <v>1986</v>
      </c>
      <c r="C94">
        <v>1991</v>
      </c>
      <c r="D94">
        <v>1994</v>
      </c>
      <c r="E94">
        <v>2000</v>
      </c>
      <c r="F94">
        <v>2004</v>
      </c>
    </row>
    <row r="95" spans="1:6" ht="12.75">
      <c r="A95" t="s">
        <v>25</v>
      </c>
      <c r="B95" s="5">
        <v>2170</v>
      </c>
      <c r="C95" s="5">
        <v>2266</v>
      </c>
      <c r="D95">
        <v>2032</v>
      </c>
      <c r="E95">
        <v>2118</v>
      </c>
      <c r="F95">
        <v>2255</v>
      </c>
    </row>
    <row r="96" spans="1:6" ht="12.75">
      <c r="A96" t="s">
        <v>36</v>
      </c>
      <c r="B96" s="8">
        <v>2536</v>
      </c>
      <c r="C96" s="8">
        <v>3984</v>
      </c>
      <c r="D96" s="8">
        <v>4975</v>
      </c>
      <c r="E96" s="8">
        <v>6561</v>
      </c>
      <c r="F96">
        <v>7792</v>
      </c>
    </row>
    <row r="97" spans="1:6" ht="12.75">
      <c r="A97" t="s">
        <v>37</v>
      </c>
      <c r="B97">
        <v>754</v>
      </c>
      <c r="C97">
        <v>711</v>
      </c>
      <c r="D97">
        <v>710</v>
      </c>
      <c r="E97">
        <v>696</v>
      </c>
      <c r="F97">
        <v>721</v>
      </c>
    </row>
    <row r="98" spans="1:6" ht="12.75">
      <c r="A98" t="s">
        <v>26</v>
      </c>
      <c r="B98">
        <v>201</v>
      </c>
      <c r="C98">
        <v>217</v>
      </c>
      <c r="D98">
        <v>205</v>
      </c>
      <c r="E98">
        <v>212</v>
      </c>
      <c r="F98">
        <v>229</v>
      </c>
    </row>
    <row r="99" spans="1:6" ht="12.75">
      <c r="A99" t="s">
        <v>38</v>
      </c>
      <c r="B99">
        <v>97</v>
      </c>
      <c r="C99">
        <v>223</v>
      </c>
      <c r="D99">
        <v>259</v>
      </c>
      <c r="E99">
        <v>339</v>
      </c>
      <c r="F99">
        <v>467</v>
      </c>
    </row>
    <row r="100" spans="1:6" ht="12.75">
      <c r="A100" t="s">
        <v>27</v>
      </c>
      <c r="B100" s="5">
        <v>151</v>
      </c>
      <c r="C100" s="5">
        <v>200</v>
      </c>
      <c r="D100">
        <v>395</v>
      </c>
      <c r="E100">
        <v>2091</v>
      </c>
      <c r="F100">
        <v>2376</v>
      </c>
    </row>
    <row r="102" spans="2:6" ht="12.75">
      <c r="B102" t="s">
        <v>20</v>
      </c>
      <c r="C102" t="s">
        <v>21</v>
      </c>
      <c r="D102" t="s">
        <v>15</v>
      </c>
      <c r="E102" t="s">
        <v>22</v>
      </c>
      <c r="F102" t="s">
        <v>6</v>
      </c>
    </row>
    <row r="103" spans="1:6" ht="12.75">
      <c r="A103" t="s">
        <v>31</v>
      </c>
      <c r="B103">
        <v>158191</v>
      </c>
      <c r="C103">
        <v>63665</v>
      </c>
      <c r="D103">
        <v>43418</v>
      </c>
      <c r="E103">
        <v>81974</v>
      </c>
      <c r="F103">
        <v>147455</v>
      </c>
    </row>
    <row r="104" spans="1:6" ht="12.75">
      <c r="A104" t="s">
        <v>1</v>
      </c>
      <c r="B104">
        <v>13840</v>
      </c>
      <c r="C104">
        <v>5085</v>
      </c>
      <c r="D104">
        <v>4157</v>
      </c>
      <c r="E104">
        <v>9049</v>
      </c>
      <c r="F104">
        <v>22910</v>
      </c>
    </row>
    <row r="106" spans="2:6" ht="12.75">
      <c r="B106" t="s">
        <v>20</v>
      </c>
      <c r="C106" t="s">
        <v>21</v>
      </c>
      <c r="D106" t="s">
        <v>15</v>
      </c>
      <c r="E106" t="s">
        <v>22</v>
      </c>
      <c r="F106" t="s">
        <v>6</v>
      </c>
    </row>
    <row r="107" spans="1:6" ht="12.75">
      <c r="A107" t="s">
        <v>65</v>
      </c>
      <c r="B107">
        <v>24.8</v>
      </c>
      <c r="C107">
        <v>43.8</v>
      </c>
      <c r="D107">
        <v>19.2</v>
      </c>
      <c r="E107">
        <v>36.2</v>
      </c>
      <c r="F107">
        <v>63.6</v>
      </c>
    </row>
    <row r="108" spans="1:6" ht="12.75">
      <c r="A108" t="s">
        <v>66</v>
      </c>
      <c r="B108">
        <v>45.1</v>
      </c>
      <c r="C108" s="4">
        <v>59.32692307692308</v>
      </c>
      <c r="D108">
        <v>30</v>
      </c>
      <c r="E108">
        <v>60</v>
      </c>
      <c r="F108">
        <v>76.08</v>
      </c>
    </row>
    <row r="110" spans="2:6" ht="12.75">
      <c r="B110" t="s">
        <v>20</v>
      </c>
      <c r="C110" t="s">
        <v>21</v>
      </c>
      <c r="D110" t="s">
        <v>15</v>
      </c>
      <c r="E110" t="s">
        <v>22</v>
      </c>
      <c r="F110" t="s">
        <v>6</v>
      </c>
    </row>
    <row r="111" spans="1:6" ht="12.75">
      <c r="A111" t="s">
        <v>67</v>
      </c>
      <c r="B111" s="7">
        <v>102616</v>
      </c>
      <c r="C111" s="7">
        <v>20969</v>
      </c>
      <c r="D111" s="7">
        <v>17100</v>
      </c>
      <c r="E111" s="7">
        <v>33990</v>
      </c>
      <c r="F111" s="7">
        <v>46484</v>
      </c>
    </row>
    <row r="113" ht="12.75">
      <c r="A113" s="6" t="s">
        <v>69</v>
      </c>
    </row>
    <row r="114" spans="2:4" ht="12.75">
      <c r="B114">
        <v>1998</v>
      </c>
      <c r="C114">
        <v>1999</v>
      </c>
      <c r="D114">
        <v>2000</v>
      </c>
    </row>
    <row r="115" spans="1:4" ht="12.75">
      <c r="A115" t="s">
        <v>68</v>
      </c>
      <c r="B115">
        <v>299</v>
      </c>
      <c r="C115">
        <v>304</v>
      </c>
      <c r="D115">
        <v>305</v>
      </c>
    </row>
    <row r="117" spans="2:7" ht="12.75">
      <c r="B117" t="s">
        <v>20</v>
      </c>
      <c r="C117" t="s">
        <v>21</v>
      </c>
      <c r="D117" t="s">
        <v>15</v>
      </c>
      <c r="E117" t="s">
        <v>22</v>
      </c>
      <c r="F117" t="s">
        <v>6</v>
      </c>
      <c r="G117" t="s">
        <v>72</v>
      </c>
    </row>
    <row r="118" spans="1:7" ht="12.75">
      <c r="A118" t="s">
        <v>70</v>
      </c>
      <c r="B118" t="s">
        <v>71</v>
      </c>
      <c r="C118">
        <v>384</v>
      </c>
      <c r="D118">
        <v>432</v>
      </c>
      <c r="E118" t="s">
        <v>71</v>
      </c>
      <c r="F118">
        <v>309</v>
      </c>
      <c r="G118" t="s">
        <v>73</v>
      </c>
    </row>
    <row r="119" ht="12.75">
      <c r="A119" t="s">
        <v>74</v>
      </c>
    </row>
    <row r="121" spans="1:6" ht="12.75">
      <c r="A121" s="6" t="s">
        <v>79</v>
      </c>
      <c r="B121">
        <v>1995</v>
      </c>
      <c r="C121">
        <v>2000</v>
      </c>
      <c r="D121">
        <v>2004</v>
      </c>
      <c r="E121" t="s">
        <v>78</v>
      </c>
      <c r="F121" t="s">
        <v>80</v>
      </c>
    </row>
    <row r="122" spans="1:4" ht="12.75">
      <c r="A122" s="8" t="s">
        <v>11</v>
      </c>
      <c r="B122">
        <v>68432</v>
      </c>
      <c r="C122">
        <v>70112</v>
      </c>
      <c r="D122">
        <v>63665</v>
      </c>
    </row>
    <row r="123" spans="1:6" ht="12.75">
      <c r="A123" t="s">
        <v>25</v>
      </c>
      <c r="B123">
        <v>1967</v>
      </c>
      <c r="C123">
        <v>1930</v>
      </c>
      <c r="D123">
        <v>1876</v>
      </c>
      <c r="E123">
        <v>-91</v>
      </c>
      <c r="F123">
        <v>-4.6</v>
      </c>
    </row>
    <row r="124" spans="1:6" ht="12.75">
      <c r="A124" t="s">
        <v>26</v>
      </c>
      <c r="B124">
        <v>983</v>
      </c>
      <c r="C124">
        <v>1090</v>
      </c>
      <c r="D124">
        <v>1157</v>
      </c>
      <c r="E124">
        <v>174</v>
      </c>
      <c r="F124">
        <v>17.7</v>
      </c>
    </row>
    <row r="125" spans="1:6" ht="12.75">
      <c r="A125" t="s">
        <v>76</v>
      </c>
      <c r="B125">
        <v>658</v>
      </c>
      <c r="C125">
        <v>950</v>
      </c>
      <c r="D125">
        <v>1040</v>
      </c>
      <c r="E125">
        <v>382</v>
      </c>
      <c r="F125">
        <v>58.1</v>
      </c>
    </row>
    <row r="126" spans="1:6" ht="12.75">
      <c r="A126" t="s">
        <v>27</v>
      </c>
      <c r="B126">
        <v>531</v>
      </c>
      <c r="C126">
        <v>808</v>
      </c>
      <c r="D126">
        <v>1012</v>
      </c>
      <c r="E126">
        <v>481</v>
      </c>
      <c r="F126">
        <v>90.6</v>
      </c>
    </row>
    <row r="128" spans="1:4" ht="12.75">
      <c r="A128" t="s">
        <v>77</v>
      </c>
      <c r="B128">
        <v>1995</v>
      </c>
      <c r="C128">
        <v>2000</v>
      </c>
      <c r="D128">
        <v>2004</v>
      </c>
    </row>
    <row r="129" spans="1:4" ht="12.75">
      <c r="A129" t="s">
        <v>25</v>
      </c>
      <c r="B129">
        <v>164</v>
      </c>
      <c r="C129">
        <v>190</v>
      </c>
      <c r="D129">
        <v>154</v>
      </c>
    </row>
    <row r="130" spans="1:4" ht="12.75">
      <c r="A130" t="s">
        <v>26</v>
      </c>
      <c r="B130">
        <v>94</v>
      </c>
      <c r="C130">
        <v>92</v>
      </c>
      <c r="D130">
        <v>118</v>
      </c>
    </row>
    <row r="131" spans="1:4" ht="12.75">
      <c r="A131" t="s">
        <v>76</v>
      </c>
      <c r="B131">
        <v>174</v>
      </c>
      <c r="C131">
        <v>221</v>
      </c>
      <c r="D131">
        <v>242</v>
      </c>
    </row>
    <row r="132" spans="1:4" ht="12.75">
      <c r="A132" t="s">
        <v>27</v>
      </c>
      <c r="B132">
        <v>132</v>
      </c>
      <c r="C132">
        <v>238</v>
      </c>
      <c r="D132">
        <v>318</v>
      </c>
    </row>
    <row r="135" spans="1:3" ht="12.75">
      <c r="A135" t="s">
        <v>75</v>
      </c>
      <c r="B135">
        <v>1995</v>
      </c>
      <c r="C135">
        <v>2000</v>
      </c>
    </row>
    <row r="136" spans="1:3" ht="12.75">
      <c r="A136" t="s">
        <v>25</v>
      </c>
      <c r="B136">
        <v>87.6</v>
      </c>
      <c r="C136">
        <v>105.7</v>
      </c>
    </row>
    <row r="137" spans="1:3" ht="12.75">
      <c r="A137" t="s">
        <v>26</v>
      </c>
      <c r="B137">
        <v>82.3</v>
      </c>
      <c r="C137">
        <v>99.1</v>
      </c>
    </row>
    <row r="138" spans="1:3" ht="12.75">
      <c r="A138" t="s">
        <v>28</v>
      </c>
      <c r="B138">
        <v>39.5</v>
      </c>
      <c r="C138">
        <v>45.2</v>
      </c>
    </row>
    <row r="139" spans="1:3" ht="12.75">
      <c r="A139" t="s">
        <v>27</v>
      </c>
      <c r="B139">
        <v>37.2</v>
      </c>
      <c r="C139">
        <v>37.5</v>
      </c>
    </row>
    <row r="141" ht="12.75">
      <c r="A141" t="s">
        <v>88</v>
      </c>
    </row>
    <row r="142" spans="1:4" s="13" customFormat="1" ht="38.25">
      <c r="A142" s="10" t="s">
        <v>81</v>
      </c>
      <c r="B142" s="11" t="s">
        <v>82</v>
      </c>
      <c r="C142" s="11" t="s">
        <v>83</v>
      </c>
      <c r="D142" s="12" t="s">
        <v>84</v>
      </c>
    </row>
    <row r="143" spans="1:4" ht="25.5" customHeight="1">
      <c r="A143" s="14" t="s">
        <v>7</v>
      </c>
      <c r="B143" s="15">
        <v>1365</v>
      </c>
      <c r="C143" s="16">
        <v>7.9062845158824056</v>
      </c>
      <c r="D143" s="17">
        <v>0.9003</v>
      </c>
    </row>
    <row r="144" spans="1:4" ht="25.5" customHeight="1">
      <c r="A144" s="14" t="s">
        <v>85</v>
      </c>
      <c r="B144" s="15">
        <v>63</v>
      </c>
      <c r="C144" s="16">
        <v>2.180742310834382</v>
      </c>
      <c r="D144" s="17">
        <v>0.6291</v>
      </c>
    </row>
    <row r="145" spans="1:4" ht="25.5" customHeight="1">
      <c r="A145" s="14" t="s">
        <v>86</v>
      </c>
      <c r="B145" s="15">
        <v>872</v>
      </c>
      <c r="C145" s="16">
        <v>5.091576062100008</v>
      </c>
      <c r="D145" s="17">
        <v>0.7746</v>
      </c>
    </row>
    <row r="146" spans="1:4" ht="25.5" customHeight="1">
      <c r="A146" s="14" t="s">
        <v>87</v>
      </c>
      <c r="B146" s="15">
        <v>187</v>
      </c>
      <c r="C146" s="16">
        <v>2.0763654294819425</v>
      </c>
      <c r="D146" s="17">
        <v>0.8414</v>
      </c>
    </row>
    <row r="147" spans="1:4" ht="25.5" customHeight="1" thickBot="1">
      <c r="A147" s="18" t="s">
        <v>11</v>
      </c>
      <c r="B147" s="19">
        <f>SUM(B143:B146)</f>
        <v>2487</v>
      </c>
      <c r="C147" s="20">
        <f>2314.81/365.25</f>
        <v>6.33760438056126</v>
      </c>
      <c r="D147" s="21">
        <v>0.845</v>
      </c>
    </row>
    <row r="148" ht="13.5" thickBot="1">
      <c r="A148" s="27" t="s">
        <v>88</v>
      </c>
    </row>
    <row r="149" spans="1:3" ht="25.5">
      <c r="A149" s="22" t="s">
        <v>81</v>
      </c>
      <c r="B149" s="23" t="s">
        <v>89</v>
      </c>
      <c r="C149" s="24" t="s">
        <v>90</v>
      </c>
    </row>
    <row r="150" spans="1:3" ht="12.75">
      <c r="A150" s="14" t="s">
        <v>7</v>
      </c>
      <c r="B150" s="15">
        <v>17663</v>
      </c>
      <c r="C150" s="25">
        <v>24.856025327483604</v>
      </c>
    </row>
    <row r="151" spans="1:3" ht="12.75">
      <c r="A151" s="14" t="s">
        <v>85</v>
      </c>
      <c r="B151" s="15">
        <v>70</v>
      </c>
      <c r="C151" s="25">
        <v>8.613083015547081</v>
      </c>
    </row>
    <row r="152" spans="1:3" ht="12.75">
      <c r="A152" s="14" t="s">
        <v>86</v>
      </c>
      <c r="B152" s="15">
        <v>3489</v>
      </c>
      <c r="C152" s="25">
        <v>12.09590061829165</v>
      </c>
    </row>
    <row r="153" spans="1:3" ht="12.75">
      <c r="A153" s="14" t="s">
        <v>87</v>
      </c>
      <c r="B153" s="15">
        <v>856</v>
      </c>
      <c r="C153" s="25">
        <v>5.07448809226813</v>
      </c>
    </row>
    <row r="154" spans="1:3" ht="13.5" thickBot="1">
      <c r="A154" s="18" t="s">
        <v>11</v>
      </c>
      <c r="B154" s="19">
        <f>SUM(B150:B153)</f>
        <v>22078</v>
      </c>
      <c r="C154" s="26">
        <v>21.656040070496584</v>
      </c>
    </row>
    <row r="156" spans="1:3" ht="12.75">
      <c r="A156" t="s">
        <v>91</v>
      </c>
      <c r="B156" t="s">
        <v>11</v>
      </c>
      <c r="C156" t="s">
        <v>93</v>
      </c>
    </row>
    <row r="157" spans="1:3" ht="12.75">
      <c r="A157" t="s">
        <v>92</v>
      </c>
      <c r="B157">
        <v>9231</v>
      </c>
      <c r="C157">
        <v>9135</v>
      </c>
    </row>
    <row r="158" spans="1:3" ht="12.75">
      <c r="A158" t="s">
        <v>25</v>
      </c>
      <c r="B158">
        <v>615</v>
      </c>
      <c r="C158">
        <v>612</v>
      </c>
    </row>
    <row r="159" spans="1:3" ht="12.75">
      <c r="A159" t="s">
        <v>94</v>
      </c>
      <c r="B159">
        <v>2991</v>
      </c>
      <c r="C159">
        <v>2957</v>
      </c>
    </row>
    <row r="160" spans="1:3" ht="12.75">
      <c r="A160" t="s">
        <v>37</v>
      </c>
      <c r="B160">
        <v>271</v>
      </c>
      <c r="C160">
        <v>259</v>
      </c>
    </row>
    <row r="161" spans="1:3" ht="12.75">
      <c r="A161" t="s">
        <v>26</v>
      </c>
      <c r="B161">
        <v>79</v>
      </c>
      <c r="C161">
        <v>79</v>
      </c>
    </row>
    <row r="162" spans="1:3" ht="12.75">
      <c r="A162" t="s">
        <v>95</v>
      </c>
      <c r="B162">
        <v>160</v>
      </c>
      <c r="C162">
        <v>157</v>
      </c>
    </row>
    <row r="163" spans="1:3" ht="12.75">
      <c r="A163" t="s">
        <v>27</v>
      </c>
      <c r="B163">
        <v>2222</v>
      </c>
      <c r="C163">
        <v>2178</v>
      </c>
    </row>
    <row r="164" spans="1:3" ht="12.75">
      <c r="A164" t="s">
        <v>96</v>
      </c>
      <c r="B164">
        <v>6338</v>
      </c>
      <c r="C164">
        <v>6242</v>
      </c>
    </row>
    <row r="166" spans="1:3" ht="12.75">
      <c r="A166" t="s">
        <v>99</v>
      </c>
      <c r="B166" t="s">
        <v>100</v>
      </c>
      <c r="C166" t="s">
        <v>93</v>
      </c>
    </row>
    <row r="167" spans="1:3" ht="12.75">
      <c r="A167" t="s">
        <v>98</v>
      </c>
      <c r="B167">
        <v>3411</v>
      </c>
      <c r="C167">
        <v>3374</v>
      </c>
    </row>
    <row r="168" spans="1:3" ht="12.75">
      <c r="A168" t="s">
        <v>97</v>
      </c>
      <c r="B168">
        <v>333</v>
      </c>
      <c r="C168">
        <v>323</v>
      </c>
    </row>
    <row r="169" spans="1:3" ht="12.75">
      <c r="A169" t="s">
        <v>27</v>
      </c>
      <c r="B169">
        <v>371</v>
      </c>
      <c r="C169">
        <v>366</v>
      </c>
    </row>
    <row r="171" spans="1:4" ht="12.75">
      <c r="A171" t="s">
        <v>36</v>
      </c>
      <c r="B171">
        <v>1999</v>
      </c>
      <c r="C171">
        <v>2002</v>
      </c>
      <c r="D171">
        <v>2004</v>
      </c>
    </row>
    <row r="172" spans="1:4" ht="12.75">
      <c r="A172" t="s">
        <v>101</v>
      </c>
      <c r="B172">
        <v>3976</v>
      </c>
      <c r="C172">
        <v>4658</v>
      </c>
      <c r="D172">
        <v>4961</v>
      </c>
    </row>
    <row r="173" spans="1:4" ht="12.75">
      <c r="A173" t="s">
        <v>102</v>
      </c>
      <c r="B173">
        <v>1123</v>
      </c>
      <c r="C173">
        <v>1369</v>
      </c>
      <c r="D173">
        <v>1439</v>
      </c>
    </row>
    <row r="174" spans="1:4" ht="12.75">
      <c r="A174" t="s">
        <v>11</v>
      </c>
      <c r="B174">
        <v>6150</v>
      </c>
      <c r="C174">
        <v>7336</v>
      </c>
      <c r="D174">
        <v>7771</v>
      </c>
    </row>
    <row r="176" spans="2:4" ht="12.75">
      <c r="B176" s="28">
        <v>36403</v>
      </c>
      <c r="C176" s="28">
        <v>37621</v>
      </c>
      <c r="D176" s="28">
        <v>38321</v>
      </c>
    </row>
    <row r="177" spans="1:4" ht="12.75">
      <c r="A177" t="s">
        <v>101</v>
      </c>
      <c r="B177" s="9">
        <f>B172/B174</f>
        <v>0.6465040650406504</v>
      </c>
      <c r="C177" s="9">
        <f>C172/C174</f>
        <v>0.6349509269356598</v>
      </c>
      <c r="D177" s="9">
        <f>D172/D174</f>
        <v>0.6383991764251705</v>
      </c>
    </row>
    <row r="178" spans="1:4" ht="12.75">
      <c r="A178" t="s">
        <v>102</v>
      </c>
      <c r="B178" s="9">
        <f>B173/B174</f>
        <v>0.18260162601626015</v>
      </c>
      <c r="C178" s="9">
        <f>C173/C174</f>
        <v>0.18661395856052346</v>
      </c>
      <c r="D178" s="9">
        <f>D173/D174</f>
        <v>0.18517565306910308</v>
      </c>
    </row>
    <row r="179" spans="1:4" ht="12.75">
      <c r="A179" t="s">
        <v>103</v>
      </c>
      <c r="B179" s="9">
        <v>0.17089430894308943</v>
      </c>
      <c r="C179" s="9">
        <v>0.17843511450381677</v>
      </c>
      <c r="D179" s="9">
        <v>0.17642517050572637</v>
      </c>
    </row>
    <row r="181" ht="12.75">
      <c r="B181">
        <v>2004</v>
      </c>
    </row>
    <row r="182" spans="1:2" ht="12.75">
      <c r="A182" t="s">
        <v>101</v>
      </c>
      <c r="B182" s="9">
        <v>0.6383991764251705</v>
      </c>
    </row>
    <row r="183" spans="1:2" ht="12.75">
      <c r="A183" t="s">
        <v>102</v>
      </c>
      <c r="B183" s="9">
        <v>0.18517565306910308</v>
      </c>
    </row>
    <row r="184" spans="1:2" ht="12.75">
      <c r="A184" t="s">
        <v>103</v>
      </c>
      <c r="B184" s="9">
        <v>0.17642517050572637</v>
      </c>
    </row>
    <row r="186" spans="2:4" ht="12.75">
      <c r="B186">
        <v>1999</v>
      </c>
      <c r="C186">
        <v>2002</v>
      </c>
      <c r="D186">
        <v>2004</v>
      </c>
    </row>
    <row r="187" spans="1:4" ht="12.75">
      <c r="A187" t="s">
        <v>104</v>
      </c>
      <c r="B187">
        <v>734</v>
      </c>
      <c r="C187">
        <v>1100</v>
      </c>
      <c r="D187">
        <v>1168</v>
      </c>
    </row>
    <row r="188" spans="1:4" ht="12.75">
      <c r="A188" t="s">
        <v>105</v>
      </c>
      <c r="B188">
        <v>238</v>
      </c>
      <c r="C188">
        <v>311</v>
      </c>
      <c r="D188">
        <v>297</v>
      </c>
    </row>
    <row r="189" spans="1:4" ht="12.75">
      <c r="A189" t="s">
        <v>106</v>
      </c>
      <c r="B189">
        <v>194</v>
      </c>
      <c r="C189">
        <v>216</v>
      </c>
      <c r="D189">
        <v>256</v>
      </c>
    </row>
    <row r="190" spans="1:4" ht="12.75">
      <c r="A190" t="s">
        <v>107</v>
      </c>
      <c r="B190">
        <v>168</v>
      </c>
      <c r="C190">
        <v>212</v>
      </c>
      <c r="D190">
        <v>213</v>
      </c>
    </row>
    <row r="191" spans="1:4" ht="12.75">
      <c r="A191" t="s">
        <v>108</v>
      </c>
      <c r="B191">
        <v>52</v>
      </c>
      <c r="C191">
        <v>175</v>
      </c>
      <c r="D191">
        <v>238</v>
      </c>
    </row>
    <row r="192" spans="1:4" ht="12.75">
      <c r="A192" t="s">
        <v>11</v>
      </c>
      <c r="B192">
        <v>1657</v>
      </c>
      <c r="C192">
        <v>2191</v>
      </c>
      <c r="D192">
        <v>2384</v>
      </c>
    </row>
    <row r="194" spans="2:4" ht="12.75">
      <c r="B194">
        <f>B187/B192</f>
        <v>0.44296922148461076</v>
      </c>
      <c r="C194">
        <f>C187/C192</f>
        <v>0.5020538566864445</v>
      </c>
      <c r="D194">
        <f>D187/D192</f>
        <v>0.4899328859060403</v>
      </c>
    </row>
    <row r="195" spans="2:4" ht="12.75">
      <c r="B195">
        <f>B188/B192</f>
        <v>0.1436330718165359</v>
      </c>
      <c r="C195">
        <f>C188/C192</f>
        <v>0.1419443176631675</v>
      </c>
      <c r="D195">
        <f>D188/D192</f>
        <v>0.12458053691275167</v>
      </c>
    </row>
    <row r="196" spans="2:4" ht="12.75">
      <c r="B196">
        <f>B189/B192</f>
        <v>0.11707905853952927</v>
      </c>
      <c r="C196">
        <f>C189/C192</f>
        <v>0.0985851209493382</v>
      </c>
      <c r="D196">
        <f>D189/D192</f>
        <v>0.10738255033557047</v>
      </c>
    </row>
    <row r="197" spans="2:4" ht="12.75">
      <c r="B197">
        <f>B190/B192</f>
        <v>0.10138805069402534</v>
      </c>
      <c r="C197">
        <f>C190/C192</f>
        <v>0.09675947056138749</v>
      </c>
      <c r="D197">
        <f>D190/D192</f>
        <v>0.08934563758389262</v>
      </c>
    </row>
    <row r="198" spans="2:4" ht="12.75">
      <c r="B198">
        <f>B191/B192</f>
        <v>0.03138201569100785</v>
      </c>
      <c r="C198">
        <f>C191/C192</f>
        <v>0.07987220447284345</v>
      </c>
      <c r="D198">
        <f>D191/D192</f>
        <v>0.09983221476510067</v>
      </c>
    </row>
    <row r="200" spans="2:4" ht="12.75">
      <c r="B200" s="28">
        <v>36403</v>
      </c>
      <c r="C200" s="28">
        <v>37621</v>
      </c>
      <c r="D200" s="28">
        <v>38321</v>
      </c>
    </row>
    <row r="201" spans="1:4" ht="12.75">
      <c r="A201" t="s">
        <v>230</v>
      </c>
      <c r="B201" s="9">
        <v>0.44</v>
      </c>
      <c r="C201" s="9">
        <v>0.5</v>
      </c>
      <c r="D201" s="9">
        <v>0.49</v>
      </c>
    </row>
    <row r="202" spans="1:4" ht="12.75">
      <c r="A202" t="s">
        <v>231</v>
      </c>
      <c r="B202" s="9">
        <v>0.56</v>
      </c>
      <c r="C202" s="9">
        <v>0.5</v>
      </c>
      <c r="D202" s="9">
        <v>0.51</v>
      </c>
    </row>
    <row r="205" spans="1:4" ht="12.75">
      <c r="A205" s="6" t="s">
        <v>79</v>
      </c>
      <c r="B205">
        <v>1995</v>
      </c>
      <c r="C205">
        <v>2000</v>
      </c>
      <c r="D205">
        <v>2004</v>
      </c>
    </row>
    <row r="206" spans="1:4" ht="12.75">
      <c r="A206" s="8" t="s">
        <v>11</v>
      </c>
      <c r="B206">
        <v>68432</v>
      </c>
      <c r="C206">
        <v>70112</v>
      </c>
      <c r="D206">
        <v>63665</v>
      </c>
    </row>
    <row r="207" spans="1:4" ht="12.75">
      <c r="A207" t="s">
        <v>25</v>
      </c>
      <c r="B207">
        <v>1967</v>
      </c>
      <c r="C207">
        <v>1930</v>
      </c>
      <c r="D207">
        <v>1876</v>
      </c>
    </row>
    <row r="208" spans="1:4" ht="12.75">
      <c r="A208" t="s">
        <v>26</v>
      </c>
      <c r="B208">
        <v>983</v>
      </c>
      <c r="C208">
        <v>1090</v>
      </c>
      <c r="D208">
        <v>1157</v>
      </c>
    </row>
    <row r="209" spans="1:4" ht="12.75">
      <c r="A209" t="s">
        <v>76</v>
      </c>
      <c r="B209">
        <v>658</v>
      </c>
      <c r="C209">
        <v>950</v>
      </c>
      <c r="D209">
        <v>1040</v>
      </c>
    </row>
    <row r="210" spans="1:4" ht="12.75">
      <c r="A210" t="s">
        <v>27</v>
      </c>
      <c r="B210">
        <v>531</v>
      </c>
      <c r="C210">
        <v>808</v>
      </c>
      <c r="D210">
        <v>1012</v>
      </c>
    </row>
    <row r="211" spans="1:4" ht="12.75">
      <c r="A211" t="s">
        <v>128</v>
      </c>
      <c r="B211">
        <f>SUM(B207:B210)</f>
        <v>4139</v>
      </c>
      <c r="C211">
        <f>SUM(C207:C210)</f>
        <v>4778</v>
      </c>
      <c r="D211">
        <f>SUM(D207:D210)</f>
        <v>5085</v>
      </c>
    </row>
    <row r="213" spans="1:5" ht="12.75">
      <c r="A213" s="6" t="s">
        <v>111</v>
      </c>
      <c r="B213" s="31">
        <v>1984</v>
      </c>
      <c r="C213" s="31">
        <v>1994</v>
      </c>
      <c r="D213">
        <v>2000</v>
      </c>
      <c r="E213">
        <v>2004</v>
      </c>
    </row>
    <row r="214" spans="1:5" ht="12.75">
      <c r="A214" t="s">
        <v>7</v>
      </c>
      <c r="B214" s="1">
        <v>1990</v>
      </c>
      <c r="C214" s="30">
        <v>7514</v>
      </c>
      <c r="D214">
        <v>14934</v>
      </c>
      <c r="E214" s="1">
        <v>17663</v>
      </c>
    </row>
    <row r="215" spans="1:5" ht="12.75">
      <c r="A215" t="s">
        <v>27</v>
      </c>
      <c r="B215">
        <v>1076</v>
      </c>
      <c r="C215" s="30">
        <v>1441</v>
      </c>
      <c r="D215">
        <v>3408</v>
      </c>
      <c r="E215">
        <v>4345</v>
      </c>
    </row>
    <row r="216" spans="1:5" ht="12.75">
      <c r="A216" t="s">
        <v>109</v>
      </c>
      <c r="B216" t="s">
        <v>110</v>
      </c>
      <c r="C216" t="s">
        <v>110</v>
      </c>
      <c r="D216">
        <v>60</v>
      </c>
      <c r="E216">
        <v>95</v>
      </c>
    </row>
    <row r="218" spans="1:6" ht="12.75">
      <c r="A218" t="s">
        <v>54</v>
      </c>
      <c r="F218">
        <v>3489</v>
      </c>
    </row>
    <row r="219" spans="1:6" ht="12.75">
      <c r="A219" t="s">
        <v>55</v>
      </c>
      <c r="F219">
        <v>856</v>
      </c>
    </row>
    <row r="220" spans="2:5" ht="12.75">
      <c r="B220" s="1">
        <f>SUM(B214:B216)</f>
        <v>3066</v>
      </c>
      <c r="C220" s="1">
        <f>SUM(C214:C216)</f>
        <v>8955</v>
      </c>
      <c r="D220" s="1">
        <f>SUM(D214:D216)</f>
        <v>18402</v>
      </c>
      <c r="E220" s="1">
        <f>SUM(E214:E216)</f>
        <v>22103</v>
      </c>
    </row>
    <row r="222" spans="1:2" ht="12.75">
      <c r="A222" t="s">
        <v>111</v>
      </c>
      <c r="B222">
        <v>2004</v>
      </c>
    </row>
    <row r="223" spans="1:2" ht="12.75">
      <c r="A223" s="32" t="s">
        <v>112</v>
      </c>
      <c r="B223" s="29" t="s">
        <v>113</v>
      </c>
    </row>
    <row r="224" spans="1:2" ht="12.75">
      <c r="A224" s="33" t="s">
        <v>114</v>
      </c>
      <c r="B224" s="34">
        <v>1835</v>
      </c>
    </row>
    <row r="225" spans="1:3" ht="12.75">
      <c r="A225" s="35" t="s">
        <v>115</v>
      </c>
      <c r="B225" s="36">
        <v>26</v>
      </c>
      <c r="C225" t="s">
        <v>127</v>
      </c>
    </row>
    <row r="226" spans="1:5" ht="12.75">
      <c r="A226" s="35" t="s">
        <v>116</v>
      </c>
      <c r="B226" s="36">
        <v>3</v>
      </c>
      <c r="C226">
        <v>4284</v>
      </c>
      <c r="D226">
        <v>9900</v>
      </c>
      <c r="E226">
        <v>13389</v>
      </c>
    </row>
    <row r="227" spans="1:5" ht="12.75">
      <c r="A227" s="35" t="s">
        <v>117</v>
      </c>
      <c r="B227" s="36">
        <v>4284</v>
      </c>
      <c r="C227">
        <v>1692</v>
      </c>
      <c r="D227">
        <v>3489</v>
      </c>
      <c r="E227">
        <v>22103</v>
      </c>
    </row>
    <row r="228" spans="1:5" ht="12.75">
      <c r="A228" s="35" t="s">
        <v>118</v>
      </c>
      <c r="B228" s="36">
        <v>3</v>
      </c>
      <c r="C228">
        <v>3914</v>
      </c>
      <c r="D228">
        <f>SUM(D226:D227)</f>
        <v>13389</v>
      </c>
      <c r="E228">
        <f>E226/E227</f>
        <v>0.6057548749038592</v>
      </c>
    </row>
    <row r="229" spans="1:3" ht="12.75">
      <c r="A229" s="35" t="s">
        <v>25</v>
      </c>
      <c r="B229" s="36">
        <v>1</v>
      </c>
      <c r="C229">
        <v>1</v>
      </c>
    </row>
    <row r="230" spans="1:3" ht="12.75">
      <c r="A230" s="35" t="s">
        <v>119</v>
      </c>
      <c r="B230" s="36">
        <v>1</v>
      </c>
      <c r="C230">
        <v>9</v>
      </c>
    </row>
    <row r="231" spans="1:3" ht="12.75">
      <c r="A231" s="35" t="s">
        <v>120</v>
      </c>
      <c r="B231" s="36">
        <v>4</v>
      </c>
      <c r="C231">
        <v>9900</v>
      </c>
    </row>
    <row r="232" spans="1:2" ht="12.75">
      <c r="A232" s="35" t="s">
        <v>121</v>
      </c>
      <c r="B232" s="36">
        <v>1397</v>
      </c>
    </row>
    <row r="233" spans="1:11" ht="12.75">
      <c r="A233" s="35" t="s">
        <v>122</v>
      </c>
      <c r="B233" s="36">
        <v>1692</v>
      </c>
      <c r="J233">
        <v>5</v>
      </c>
      <c r="K233">
        <v>14</v>
      </c>
    </row>
    <row r="234" spans="1:2" ht="12.75">
      <c r="A234" s="35" t="s">
        <v>123</v>
      </c>
      <c r="B234" s="36">
        <v>87</v>
      </c>
    </row>
    <row r="235" spans="1:2" ht="12.75">
      <c r="A235" s="35" t="s">
        <v>124</v>
      </c>
      <c r="B235" s="36">
        <v>9</v>
      </c>
    </row>
    <row r="236" spans="1:2" ht="12.75">
      <c r="A236" s="35" t="s">
        <v>125</v>
      </c>
      <c r="B236" s="36">
        <v>4407</v>
      </c>
    </row>
    <row r="237" spans="1:2" ht="12.75">
      <c r="A237" s="37" t="s">
        <v>126</v>
      </c>
      <c r="B237" s="38">
        <v>3914</v>
      </c>
    </row>
    <row r="238" spans="1:2" ht="12.75">
      <c r="A238" s="32" t="s">
        <v>11</v>
      </c>
      <c r="B238" s="39">
        <v>17663</v>
      </c>
    </row>
    <row r="241" spans="1:3" ht="12.75">
      <c r="A241" s="6" t="s">
        <v>129</v>
      </c>
      <c r="B241">
        <v>2000</v>
      </c>
      <c r="C241">
        <v>2003</v>
      </c>
    </row>
    <row r="242" spans="1:3" ht="12.75">
      <c r="A242" t="s">
        <v>98</v>
      </c>
      <c r="B242">
        <v>3299</v>
      </c>
      <c r="C242">
        <v>3411</v>
      </c>
    </row>
    <row r="243" spans="1:3" ht="12.75">
      <c r="A243" t="s">
        <v>97</v>
      </c>
      <c r="B243">
        <v>263</v>
      </c>
      <c r="C243">
        <v>333</v>
      </c>
    </row>
    <row r="244" spans="1:3" ht="12.75">
      <c r="A244" t="s">
        <v>27</v>
      </c>
      <c r="B244">
        <v>283</v>
      </c>
      <c r="C244">
        <v>371</v>
      </c>
    </row>
    <row r="245" spans="2:3" ht="12.75">
      <c r="B245">
        <f>SUM(B242:B244)</f>
        <v>3845</v>
      </c>
      <c r="C245">
        <f>SUM(C242:C244)</f>
        <v>4115</v>
      </c>
    </row>
    <row r="247" ht="12.75">
      <c r="A247" s="6" t="s">
        <v>132</v>
      </c>
    </row>
    <row r="248" spans="1:8" ht="12.75">
      <c r="A248" s="58" t="s">
        <v>133</v>
      </c>
      <c r="B248" s="60" t="s">
        <v>134</v>
      </c>
      <c r="C248" s="61"/>
      <c r="D248" s="61"/>
      <c r="E248" s="61"/>
      <c r="F248" s="61"/>
      <c r="G248" s="62"/>
      <c r="H248" s="63" t="s">
        <v>11</v>
      </c>
    </row>
    <row r="249" spans="1:8" ht="45">
      <c r="A249" s="59"/>
      <c r="B249" s="40" t="s">
        <v>135</v>
      </c>
      <c r="C249" s="40" t="s">
        <v>136</v>
      </c>
      <c r="D249" s="40" t="s">
        <v>137</v>
      </c>
      <c r="E249" s="40" t="s">
        <v>138</v>
      </c>
      <c r="F249" s="40" t="s">
        <v>139</v>
      </c>
      <c r="G249" s="40" t="s">
        <v>140</v>
      </c>
      <c r="H249" s="64"/>
    </row>
    <row r="250" spans="1:11" ht="12.75">
      <c r="A250" s="41" t="s">
        <v>141</v>
      </c>
      <c r="B250" s="42">
        <v>9</v>
      </c>
      <c r="C250" s="42">
        <v>0</v>
      </c>
      <c r="D250" s="42">
        <v>0</v>
      </c>
      <c r="E250" s="42">
        <v>0</v>
      </c>
      <c r="F250" s="42">
        <v>0</v>
      </c>
      <c r="G250" s="42">
        <v>0</v>
      </c>
      <c r="H250" s="43">
        <v>9</v>
      </c>
      <c r="J250" s="48">
        <v>118</v>
      </c>
      <c r="K250" s="48">
        <v>150</v>
      </c>
    </row>
    <row r="251" spans="1:11" ht="12.75">
      <c r="A251" s="44" t="s">
        <v>142</v>
      </c>
      <c r="B251" s="45">
        <v>1</v>
      </c>
      <c r="C251" s="45">
        <v>0</v>
      </c>
      <c r="D251" s="45">
        <v>0</v>
      </c>
      <c r="E251" s="45">
        <v>0</v>
      </c>
      <c r="F251" s="45">
        <v>0</v>
      </c>
      <c r="G251" s="45">
        <v>0</v>
      </c>
      <c r="H251" s="46">
        <v>1</v>
      </c>
      <c r="J251" s="49">
        <v>150</v>
      </c>
      <c r="K251" s="49">
        <v>32</v>
      </c>
    </row>
    <row r="252" spans="1:11" ht="12.75">
      <c r="A252" s="41" t="s">
        <v>143</v>
      </c>
      <c r="B252" s="42">
        <v>31</v>
      </c>
      <c r="C252" s="42">
        <v>0</v>
      </c>
      <c r="D252" s="42">
        <v>0</v>
      </c>
      <c r="E252" s="42">
        <v>0</v>
      </c>
      <c r="F252" s="42">
        <v>0</v>
      </c>
      <c r="G252" s="42">
        <v>0</v>
      </c>
      <c r="H252" s="43">
        <v>31</v>
      </c>
      <c r="J252" s="48">
        <v>32</v>
      </c>
      <c r="K252" s="48">
        <v>182</v>
      </c>
    </row>
    <row r="253" spans="1:10" ht="22.5">
      <c r="A253" s="44" t="s">
        <v>144</v>
      </c>
      <c r="B253" s="45">
        <v>0</v>
      </c>
      <c r="C253" s="45">
        <v>118</v>
      </c>
      <c r="D253" s="45">
        <v>0</v>
      </c>
      <c r="E253" s="45">
        <v>0</v>
      </c>
      <c r="F253" s="45">
        <v>0</v>
      </c>
      <c r="G253" s="45">
        <v>0</v>
      </c>
      <c r="H253" s="46">
        <v>118</v>
      </c>
      <c r="J253" s="49">
        <v>102</v>
      </c>
    </row>
    <row r="254" spans="1:10" ht="22.5">
      <c r="A254" s="41" t="s">
        <v>145</v>
      </c>
      <c r="B254" s="42">
        <v>0</v>
      </c>
      <c r="C254" s="42">
        <v>0</v>
      </c>
      <c r="D254" s="42">
        <v>150</v>
      </c>
      <c r="E254" s="42">
        <v>0</v>
      </c>
      <c r="F254" s="42">
        <v>0</v>
      </c>
      <c r="G254" s="42">
        <v>0</v>
      </c>
      <c r="H254" s="43">
        <v>150</v>
      </c>
      <c r="J254" s="48">
        <v>376</v>
      </c>
    </row>
    <row r="255" spans="1:10" ht="22.5">
      <c r="A255" s="44" t="s">
        <v>146</v>
      </c>
      <c r="B255" s="45">
        <v>0</v>
      </c>
      <c r="C255" s="45">
        <v>0</v>
      </c>
      <c r="D255" s="45">
        <v>0</v>
      </c>
      <c r="E255" s="45">
        <v>32</v>
      </c>
      <c r="F255" s="45">
        <v>0</v>
      </c>
      <c r="G255" s="45">
        <v>0</v>
      </c>
      <c r="H255" s="46">
        <v>32</v>
      </c>
      <c r="J255" s="49">
        <v>778</v>
      </c>
    </row>
    <row r="256" spans="1:10" ht="38.25">
      <c r="A256" s="41" t="s">
        <v>147</v>
      </c>
      <c r="B256" s="42">
        <v>0</v>
      </c>
      <c r="C256" s="42">
        <v>0</v>
      </c>
      <c r="D256" s="42">
        <v>0</v>
      </c>
      <c r="E256" s="42">
        <v>466</v>
      </c>
      <c r="F256" s="42">
        <v>0</v>
      </c>
      <c r="G256" s="42">
        <v>0</v>
      </c>
      <c r="H256" s="43">
        <v>466</v>
      </c>
      <c r="J256" s="50" t="s">
        <v>161</v>
      </c>
    </row>
    <row r="257" spans="1:8" ht="22.5">
      <c r="A257" s="44" t="s">
        <v>148</v>
      </c>
      <c r="B257" s="45">
        <v>0</v>
      </c>
      <c r="C257" s="45">
        <v>0</v>
      </c>
      <c r="D257" s="45">
        <v>0</v>
      </c>
      <c r="E257" s="45">
        <v>0</v>
      </c>
      <c r="F257" s="45">
        <v>18</v>
      </c>
      <c r="G257" s="45">
        <v>0</v>
      </c>
      <c r="H257" s="46">
        <v>18</v>
      </c>
    </row>
    <row r="258" spans="1:8" ht="22.5">
      <c r="A258" s="41" t="s">
        <v>149</v>
      </c>
      <c r="B258" s="42">
        <v>0</v>
      </c>
      <c r="C258" s="42">
        <v>0</v>
      </c>
      <c r="D258" s="42">
        <v>0</v>
      </c>
      <c r="E258" s="42">
        <v>0</v>
      </c>
      <c r="F258" s="42">
        <v>122</v>
      </c>
      <c r="G258" s="42">
        <v>0</v>
      </c>
      <c r="H258" s="43">
        <v>122</v>
      </c>
    </row>
    <row r="259" spans="1:8" ht="22.5">
      <c r="A259" s="44" t="s">
        <v>150</v>
      </c>
      <c r="B259" s="45">
        <v>0</v>
      </c>
      <c r="C259" s="45">
        <v>0</v>
      </c>
      <c r="D259" s="45">
        <v>0</v>
      </c>
      <c r="E259" s="45">
        <v>0</v>
      </c>
      <c r="F259" s="45">
        <v>7</v>
      </c>
      <c r="G259" s="45">
        <v>0</v>
      </c>
      <c r="H259" s="46">
        <v>7</v>
      </c>
    </row>
    <row r="260" spans="1:8" ht="12.75">
      <c r="A260" s="41" t="s">
        <v>151</v>
      </c>
      <c r="B260" s="42">
        <v>0</v>
      </c>
      <c r="C260" s="42">
        <v>0</v>
      </c>
      <c r="D260" s="42">
        <v>0</v>
      </c>
      <c r="E260" s="42">
        <v>0</v>
      </c>
      <c r="F260" s="42">
        <v>1</v>
      </c>
      <c r="G260" s="42">
        <v>0</v>
      </c>
      <c r="H260" s="43">
        <v>1</v>
      </c>
    </row>
    <row r="261" spans="1:8" ht="22.5">
      <c r="A261" s="44" t="s">
        <v>152</v>
      </c>
      <c r="B261" s="45">
        <v>0</v>
      </c>
      <c r="C261" s="45">
        <v>0</v>
      </c>
      <c r="D261" s="45">
        <v>0</v>
      </c>
      <c r="E261" s="45">
        <v>0</v>
      </c>
      <c r="F261" s="45">
        <v>102</v>
      </c>
      <c r="G261" s="45">
        <v>0</v>
      </c>
      <c r="H261" s="46">
        <v>102</v>
      </c>
    </row>
    <row r="262" spans="1:8" ht="22.5">
      <c r="A262" s="41" t="s">
        <v>153</v>
      </c>
      <c r="B262" s="42">
        <v>0</v>
      </c>
      <c r="C262" s="42">
        <v>0</v>
      </c>
      <c r="D262" s="42">
        <v>0</v>
      </c>
      <c r="E262" s="42">
        <v>0</v>
      </c>
      <c r="F262" s="42">
        <v>5</v>
      </c>
      <c r="G262" s="42">
        <v>0</v>
      </c>
      <c r="H262" s="43">
        <v>5</v>
      </c>
    </row>
    <row r="263" spans="1:8" ht="12.75">
      <c r="A263" s="44" t="s">
        <v>154</v>
      </c>
      <c r="B263" s="45">
        <v>0</v>
      </c>
      <c r="C263" s="45">
        <v>279</v>
      </c>
      <c r="D263" s="45">
        <v>0</v>
      </c>
      <c r="E263" s="45">
        <v>0</v>
      </c>
      <c r="F263" s="45">
        <v>0</v>
      </c>
      <c r="G263" s="45">
        <v>0</v>
      </c>
      <c r="H263" s="46">
        <v>279</v>
      </c>
    </row>
    <row r="264" spans="1:8" ht="22.5">
      <c r="A264" s="41" t="s">
        <v>155</v>
      </c>
      <c r="B264" s="42">
        <v>305</v>
      </c>
      <c r="C264" s="42">
        <v>0</v>
      </c>
      <c r="D264" s="42">
        <v>0</v>
      </c>
      <c r="E264" s="42">
        <v>0</v>
      </c>
      <c r="F264" s="42">
        <v>0</v>
      </c>
      <c r="G264" s="42">
        <v>0</v>
      </c>
      <c r="H264" s="43">
        <v>305</v>
      </c>
    </row>
    <row r="265" spans="1:8" ht="22.5">
      <c r="A265" s="44" t="s">
        <v>156</v>
      </c>
      <c r="B265" s="45">
        <v>0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6">
        <v>0</v>
      </c>
    </row>
    <row r="266" spans="1:8" ht="22.5">
      <c r="A266" s="41" t="s">
        <v>157</v>
      </c>
      <c r="B266" s="42">
        <v>5</v>
      </c>
      <c r="C266" s="42">
        <v>0</v>
      </c>
      <c r="D266" s="42">
        <v>0</v>
      </c>
      <c r="E266" s="42">
        <v>0</v>
      </c>
      <c r="F266" s="42">
        <v>0</v>
      </c>
      <c r="G266" s="42">
        <v>0</v>
      </c>
      <c r="H266" s="43">
        <v>5</v>
      </c>
    </row>
    <row r="267" spans="1:8" ht="22.5">
      <c r="A267" s="44" t="s">
        <v>158</v>
      </c>
      <c r="B267" s="45">
        <v>0</v>
      </c>
      <c r="C267" s="45">
        <v>0</v>
      </c>
      <c r="D267" s="45">
        <v>0</v>
      </c>
      <c r="E267" s="45">
        <v>0</v>
      </c>
      <c r="F267" s="45">
        <v>0</v>
      </c>
      <c r="G267" s="45">
        <v>376</v>
      </c>
      <c r="H267" s="46">
        <v>376</v>
      </c>
    </row>
    <row r="268" spans="1:8" ht="12.75">
      <c r="A268" s="41" t="s">
        <v>159</v>
      </c>
      <c r="B268" s="42">
        <v>0</v>
      </c>
      <c r="C268" s="42">
        <v>0</v>
      </c>
      <c r="D268" s="42">
        <v>0</v>
      </c>
      <c r="E268" s="42">
        <v>0</v>
      </c>
      <c r="F268" s="42">
        <v>0</v>
      </c>
      <c r="G268" s="42">
        <v>7</v>
      </c>
      <c r="H268" s="43">
        <v>7</v>
      </c>
    </row>
    <row r="269" spans="1:8" ht="12.75">
      <c r="A269" s="44" t="s">
        <v>160</v>
      </c>
      <c r="B269" s="45">
        <v>0</v>
      </c>
      <c r="C269" s="45">
        <v>0</v>
      </c>
      <c r="D269" s="45">
        <v>0</v>
      </c>
      <c r="E269" s="45">
        <v>0</v>
      </c>
      <c r="F269" s="45">
        <v>0</v>
      </c>
      <c r="G269" s="45">
        <v>2</v>
      </c>
      <c r="H269" s="46">
        <v>2</v>
      </c>
    </row>
    <row r="270" spans="1:8" ht="12.75">
      <c r="A270" s="47" t="s">
        <v>100</v>
      </c>
      <c r="B270" s="43">
        <v>351</v>
      </c>
      <c r="C270" s="43">
        <v>397</v>
      </c>
      <c r="D270" s="43">
        <v>150</v>
      </c>
      <c r="E270" s="43">
        <v>498</v>
      </c>
      <c r="F270" s="43">
        <v>255</v>
      </c>
      <c r="G270" s="43">
        <v>385</v>
      </c>
      <c r="H270" s="43">
        <v>2036</v>
      </c>
    </row>
    <row r="272" spans="1:8" ht="12.75">
      <c r="A272" s="60" t="s">
        <v>162</v>
      </c>
      <c r="B272" s="61"/>
      <c r="C272" s="61"/>
      <c r="D272" s="61"/>
      <c r="E272" s="61"/>
      <c r="F272" s="61"/>
      <c r="G272" s="61"/>
      <c r="H272" s="62"/>
    </row>
    <row r="273" spans="1:8" ht="12.75">
      <c r="A273" s="58" t="s">
        <v>163</v>
      </c>
      <c r="B273" s="60" t="s">
        <v>134</v>
      </c>
      <c r="C273" s="61"/>
      <c r="D273" s="61"/>
      <c r="E273" s="61"/>
      <c r="F273" s="61"/>
      <c r="G273" s="62"/>
      <c r="H273" s="65" t="s">
        <v>11</v>
      </c>
    </row>
    <row r="274" spans="1:8" ht="45">
      <c r="A274" s="59"/>
      <c r="B274" s="40" t="s">
        <v>135</v>
      </c>
      <c r="C274" s="40" t="s">
        <v>136</v>
      </c>
      <c r="D274" s="40" t="s">
        <v>137</v>
      </c>
      <c r="E274" s="40" t="s">
        <v>138</v>
      </c>
      <c r="F274" s="40" t="s">
        <v>139</v>
      </c>
      <c r="G274" s="40" t="s">
        <v>140</v>
      </c>
      <c r="H274" s="66"/>
    </row>
    <row r="275" spans="1:8" ht="12.75">
      <c r="A275" s="41" t="s">
        <v>141</v>
      </c>
      <c r="B275" s="42">
        <v>1</v>
      </c>
      <c r="C275" s="42">
        <v>0</v>
      </c>
      <c r="D275" s="42">
        <v>0</v>
      </c>
      <c r="E275" s="42">
        <v>0</v>
      </c>
      <c r="F275" s="42">
        <v>0</v>
      </c>
      <c r="G275" s="42">
        <v>0</v>
      </c>
      <c r="H275" s="43">
        <v>1</v>
      </c>
    </row>
    <row r="276" spans="1:10" ht="12.75">
      <c r="A276" s="44" t="s">
        <v>142</v>
      </c>
      <c r="B276" s="45">
        <v>0</v>
      </c>
      <c r="C276" s="45">
        <v>0</v>
      </c>
      <c r="D276" s="45">
        <v>0</v>
      </c>
      <c r="E276" s="45">
        <v>0</v>
      </c>
      <c r="F276" s="45">
        <v>0</v>
      </c>
      <c r="G276" s="45">
        <v>0</v>
      </c>
      <c r="H276" s="46">
        <v>0</v>
      </c>
      <c r="J276" s="49">
        <v>23</v>
      </c>
    </row>
    <row r="277" spans="1:10" ht="12.75">
      <c r="A277" s="41" t="s">
        <v>143</v>
      </c>
      <c r="B277" s="42">
        <v>37</v>
      </c>
      <c r="C277" s="42">
        <v>0</v>
      </c>
      <c r="D277" s="42">
        <v>0</v>
      </c>
      <c r="E277" s="42">
        <v>0</v>
      </c>
      <c r="F277" s="42">
        <v>0</v>
      </c>
      <c r="G277" s="42">
        <v>0</v>
      </c>
      <c r="H277" s="43">
        <v>37</v>
      </c>
      <c r="J277" s="48">
        <v>1941</v>
      </c>
    </row>
    <row r="278" spans="1:10" ht="22.5">
      <c r="A278" s="44" t="s">
        <v>144</v>
      </c>
      <c r="B278" s="45">
        <v>0</v>
      </c>
      <c r="C278" s="45">
        <v>23</v>
      </c>
      <c r="D278" s="45">
        <v>0</v>
      </c>
      <c r="E278" s="45">
        <v>0</v>
      </c>
      <c r="F278" s="45">
        <v>0</v>
      </c>
      <c r="G278" s="45">
        <v>0</v>
      </c>
      <c r="H278" s="46">
        <v>23</v>
      </c>
      <c r="J278" s="49">
        <v>114</v>
      </c>
    </row>
    <row r="279" spans="1:10" ht="12.75">
      <c r="A279" s="51" t="s">
        <v>145</v>
      </c>
      <c r="B279" s="42">
        <v>0</v>
      </c>
      <c r="C279" s="42">
        <v>0</v>
      </c>
      <c r="D279" s="42">
        <v>1941</v>
      </c>
      <c r="E279" s="42">
        <v>0</v>
      </c>
      <c r="F279" s="42">
        <v>0</v>
      </c>
      <c r="G279" s="42">
        <v>0</v>
      </c>
      <c r="H279" s="43">
        <v>1941</v>
      </c>
      <c r="J279" s="48">
        <v>526</v>
      </c>
    </row>
    <row r="280" spans="1:10" ht="12.75">
      <c r="A280" s="52" t="s">
        <v>146</v>
      </c>
      <c r="B280" s="45">
        <v>0</v>
      </c>
      <c r="C280" s="45">
        <v>0</v>
      </c>
      <c r="D280" s="45">
        <v>0</v>
      </c>
      <c r="E280" s="45">
        <v>114</v>
      </c>
      <c r="F280" s="45">
        <v>0</v>
      </c>
      <c r="G280" s="45">
        <v>0</v>
      </c>
      <c r="H280" s="46">
        <v>114</v>
      </c>
      <c r="J280" s="49">
        <v>25</v>
      </c>
    </row>
    <row r="281" spans="1:10" ht="12.75">
      <c r="A281" s="51" t="s">
        <v>147</v>
      </c>
      <c r="B281" s="42">
        <v>0</v>
      </c>
      <c r="C281" s="42">
        <v>0</v>
      </c>
      <c r="D281" s="42">
        <v>0</v>
      </c>
      <c r="E281" s="42">
        <v>1027</v>
      </c>
      <c r="F281" s="42">
        <v>0</v>
      </c>
      <c r="G281" s="42">
        <v>0</v>
      </c>
      <c r="H281" s="43">
        <v>1027</v>
      </c>
      <c r="J281" s="48">
        <v>1361</v>
      </c>
    </row>
    <row r="282" spans="1:10" ht="12.75">
      <c r="A282" s="52" t="s">
        <v>148</v>
      </c>
      <c r="B282" s="45">
        <v>0</v>
      </c>
      <c r="C282" s="45">
        <v>0</v>
      </c>
      <c r="D282" s="45">
        <v>0</v>
      </c>
      <c r="E282" s="45">
        <v>0</v>
      </c>
      <c r="F282" s="45">
        <v>56</v>
      </c>
      <c r="G282" s="45">
        <v>0</v>
      </c>
      <c r="H282" s="46">
        <v>56</v>
      </c>
      <c r="J282" s="49">
        <v>3990</v>
      </c>
    </row>
    <row r="283" spans="1:10" ht="12.75">
      <c r="A283" s="51" t="s">
        <v>149</v>
      </c>
      <c r="B283" s="42">
        <v>0</v>
      </c>
      <c r="C283" s="42">
        <v>0</v>
      </c>
      <c r="D283" s="42">
        <v>0</v>
      </c>
      <c r="E283" s="42">
        <v>0</v>
      </c>
      <c r="F283" s="42">
        <v>165</v>
      </c>
      <c r="G283" s="42">
        <v>0</v>
      </c>
      <c r="H283" s="43">
        <v>165</v>
      </c>
      <c r="J283" t="s">
        <v>164</v>
      </c>
    </row>
    <row r="284" spans="1:8" ht="12.75">
      <c r="A284" s="52" t="s">
        <v>150</v>
      </c>
      <c r="B284" s="45">
        <v>0</v>
      </c>
      <c r="C284" s="45">
        <v>0</v>
      </c>
      <c r="D284" s="45">
        <v>0</v>
      </c>
      <c r="E284" s="45">
        <v>0</v>
      </c>
      <c r="F284" s="45">
        <v>16</v>
      </c>
      <c r="G284" s="45">
        <v>0</v>
      </c>
      <c r="H284" s="46">
        <v>16</v>
      </c>
    </row>
    <row r="285" spans="1:8" ht="12.75">
      <c r="A285" s="51" t="s">
        <v>151</v>
      </c>
      <c r="B285" s="42">
        <v>0</v>
      </c>
      <c r="C285" s="42">
        <v>0</v>
      </c>
      <c r="D285" s="42">
        <v>0</v>
      </c>
      <c r="E285" s="42">
        <v>0</v>
      </c>
      <c r="F285" s="42">
        <v>2</v>
      </c>
      <c r="G285" s="42">
        <v>0</v>
      </c>
      <c r="H285" s="43">
        <v>2</v>
      </c>
    </row>
    <row r="286" spans="1:8" ht="12.75">
      <c r="A286" s="52" t="s">
        <v>152</v>
      </c>
      <c r="B286" s="45">
        <v>0</v>
      </c>
      <c r="C286" s="45">
        <v>0</v>
      </c>
      <c r="D286" s="45">
        <v>0</v>
      </c>
      <c r="E286" s="45">
        <v>0</v>
      </c>
      <c r="F286" s="45">
        <v>526</v>
      </c>
      <c r="G286" s="45">
        <v>0</v>
      </c>
      <c r="H286" s="46">
        <v>526</v>
      </c>
    </row>
    <row r="287" spans="1:8" ht="12.75">
      <c r="A287" s="51" t="s">
        <v>153</v>
      </c>
      <c r="B287" s="42">
        <v>0</v>
      </c>
      <c r="C287" s="42">
        <v>0</v>
      </c>
      <c r="D287" s="42">
        <v>0</v>
      </c>
      <c r="E287" s="42">
        <v>0</v>
      </c>
      <c r="F287" s="42">
        <v>39</v>
      </c>
      <c r="G287" s="42">
        <v>0</v>
      </c>
      <c r="H287" s="43">
        <v>39</v>
      </c>
    </row>
    <row r="288" spans="1:8" ht="12.75">
      <c r="A288" s="52" t="s">
        <v>154</v>
      </c>
      <c r="B288" s="45">
        <v>0</v>
      </c>
      <c r="C288" s="45">
        <v>351</v>
      </c>
      <c r="D288" s="45">
        <v>0</v>
      </c>
      <c r="E288" s="45">
        <v>0</v>
      </c>
      <c r="F288" s="45">
        <v>0</v>
      </c>
      <c r="G288" s="45">
        <v>0</v>
      </c>
      <c r="H288" s="46">
        <v>351</v>
      </c>
    </row>
    <row r="289" spans="1:8" ht="12.75">
      <c r="A289" s="51" t="s">
        <v>155</v>
      </c>
      <c r="B289" s="42">
        <v>89</v>
      </c>
      <c r="C289" s="42">
        <v>0</v>
      </c>
      <c r="D289" s="42">
        <v>0</v>
      </c>
      <c r="E289" s="42">
        <v>0</v>
      </c>
      <c r="F289" s="42">
        <v>0</v>
      </c>
      <c r="G289" s="42">
        <v>0</v>
      </c>
      <c r="H289" s="43">
        <v>89</v>
      </c>
    </row>
    <row r="290" spans="1:8" ht="12.75">
      <c r="A290" s="52" t="s">
        <v>156</v>
      </c>
      <c r="B290" s="45">
        <v>0</v>
      </c>
      <c r="C290" s="45">
        <v>0</v>
      </c>
      <c r="D290" s="45">
        <v>0</v>
      </c>
      <c r="E290" s="45">
        <v>0</v>
      </c>
      <c r="F290" s="45">
        <v>25</v>
      </c>
      <c r="G290" s="45">
        <v>0</v>
      </c>
      <c r="H290" s="46">
        <v>25</v>
      </c>
    </row>
    <row r="291" spans="1:8" ht="12.75">
      <c r="A291" s="51" t="s">
        <v>157</v>
      </c>
      <c r="B291" s="42">
        <v>2</v>
      </c>
      <c r="C291" s="42">
        <v>0</v>
      </c>
      <c r="D291" s="42">
        <v>0</v>
      </c>
      <c r="E291" s="42">
        <v>0</v>
      </c>
      <c r="F291" s="42">
        <v>0</v>
      </c>
      <c r="G291" s="42">
        <v>0</v>
      </c>
      <c r="H291" s="43">
        <v>2</v>
      </c>
    </row>
    <row r="292" spans="1:14" ht="12.75">
      <c r="A292" s="52" t="s">
        <v>158</v>
      </c>
      <c r="B292" s="45">
        <v>0</v>
      </c>
      <c r="C292" s="45">
        <v>0</v>
      </c>
      <c r="D292" s="45">
        <v>0</v>
      </c>
      <c r="E292" s="45">
        <v>0</v>
      </c>
      <c r="F292" s="45">
        <v>0</v>
      </c>
      <c r="G292" s="45">
        <v>1361</v>
      </c>
      <c r="H292" s="46">
        <v>1361</v>
      </c>
      <c r="L292">
        <v>1984</v>
      </c>
      <c r="M292">
        <v>1994</v>
      </c>
      <c r="N292">
        <v>2004</v>
      </c>
    </row>
    <row r="293" spans="1:14" ht="12.75">
      <c r="A293" s="51" t="s">
        <v>159</v>
      </c>
      <c r="B293" s="42">
        <v>0</v>
      </c>
      <c r="C293" s="42">
        <v>0</v>
      </c>
      <c r="D293" s="42">
        <v>0</v>
      </c>
      <c r="E293" s="42">
        <v>0</v>
      </c>
      <c r="F293" s="42">
        <v>0</v>
      </c>
      <c r="G293" s="42">
        <v>2</v>
      </c>
      <c r="H293" s="43">
        <v>2</v>
      </c>
      <c r="K293" t="s">
        <v>165</v>
      </c>
      <c r="L293">
        <v>376</v>
      </c>
      <c r="M293">
        <v>1361</v>
      </c>
      <c r="N293">
        <v>3541</v>
      </c>
    </row>
    <row r="294" spans="1:15" ht="12.75">
      <c r="A294" s="52" t="s">
        <v>160</v>
      </c>
      <c r="B294" s="45">
        <v>0</v>
      </c>
      <c r="C294" s="45">
        <v>0</v>
      </c>
      <c r="D294" s="45">
        <v>0</v>
      </c>
      <c r="E294" s="45">
        <v>0</v>
      </c>
      <c r="F294" s="45">
        <v>0</v>
      </c>
      <c r="G294" s="45">
        <v>0</v>
      </c>
      <c r="H294" s="46">
        <v>0</v>
      </c>
      <c r="O294">
        <v>2493</v>
      </c>
    </row>
    <row r="295" spans="1:8" ht="12.75">
      <c r="A295" s="53" t="s">
        <v>100</v>
      </c>
      <c r="B295" s="43">
        <v>129</v>
      </c>
      <c r="C295" s="43">
        <v>374</v>
      </c>
      <c r="D295" s="43">
        <v>1941</v>
      </c>
      <c r="E295" s="43">
        <v>1141</v>
      </c>
      <c r="F295" s="43">
        <v>829</v>
      </c>
      <c r="G295" s="43">
        <v>1363</v>
      </c>
      <c r="H295" s="43">
        <v>5777</v>
      </c>
    </row>
    <row r="297" spans="1:8" ht="12.75">
      <c r="A297" s="58" t="s">
        <v>166</v>
      </c>
      <c r="B297" s="60" t="s">
        <v>134</v>
      </c>
      <c r="C297" s="61"/>
      <c r="D297" s="61"/>
      <c r="E297" s="61"/>
      <c r="F297" s="61"/>
      <c r="G297" s="62"/>
      <c r="H297" s="67" t="s">
        <v>11</v>
      </c>
    </row>
    <row r="298" spans="1:8" ht="45">
      <c r="A298" s="59"/>
      <c r="B298" s="40" t="s">
        <v>135</v>
      </c>
      <c r="C298" s="40" t="s">
        <v>136</v>
      </c>
      <c r="D298" s="40" t="s">
        <v>139</v>
      </c>
      <c r="E298" s="40" t="s">
        <v>137</v>
      </c>
      <c r="F298" s="40" t="s">
        <v>138</v>
      </c>
      <c r="G298" s="40" t="s">
        <v>167</v>
      </c>
      <c r="H298" s="68"/>
    </row>
    <row r="299" spans="1:8" ht="12.75">
      <c r="A299" s="51" t="s">
        <v>168</v>
      </c>
      <c r="B299" s="42">
        <v>1</v>
      </c>
      <c r="C299" s="42">
        <v>0</v>
      </c>
      <c r="D299" s="42">
        <v>0</v>
      </c>
      <c r="E299" s="42">
        <v>0</v>
      </c>
      <c r="F299" s="42">
        <v>0</v>
      </c>
      <c r="G299" s="42">
        <v>0</v>
      </c>
      <c r="H299" s="43">
        <v>1</v>
      </c>
    </row>
    <row r="300" spans="1:8" ht="12.75">
      <c r="A300" s="52" t="s">
        <v>143</v>
      </c>
      <c r="B300" s="45">
        <v>49</v>
      </c>
      <c r="C300" s="45">
        <v>0</v>
      </c>
      <c r="D300" s="45">
        <v>0</v>
      </c>
      <c r="E300" s="45">
        <v>0</v>
      </c>
      <c r="F300" s="45">
        <v>0</v>
      </c>
      <c r="G300" s="45">
        <v>0</v>
      </c>
      <c r="H300" s="46">
        <v>49</v>
      </c>
    </row>
    <row r="301" spans="1:10" ht="12.75">
      <c r="A301" s="51" t="s">
        <v>144</v>
      </c>
      <c r="B301" s="42">
        <v>0</v>
      </c>
      <c r="C301" s="42">
        <v>27</v>
      </c>
      <c r="D301" s="42">
        <v>0</v>
      </c>
      <c r="E301" s="42">
        <v>0</v>
      </c>
      <c r="F301" s="42">
        <v>0</v>
      </c>
      <c r="G301" s="42">
        <v>0</v>
      </c>
      <c r="H301" s="43">
        <v>27</v>
      </c>
      <c r="J301" s="48">
        <v>27</v>
      </c>
    </row>
    <row r="302" spans="1:10" ht="12.75">
      <c r="A302" s="52" t="s">
        <v>169</v>
      </c>
      <c r="B302" s="45">
        <v>0</v>
      </c>
      <c r="C302" s="45">
        <v>0</v>
      </c>
      <c r="D302" s="45">
        <v>4</v>
      </c>
      <c r="E302" s="45">
        <v>0</v>
      </c>
      <c r="F302" s="45">
        <v>0</v>
      </c>
      <c r="G302" s="45">
        <v>0</v>
      </c>
      <c r="H302" s="46">
        <v>4</v>
      </c>
      <c r="J302" s="49">
        <v>2633</v>
      </c>
    </row>
    <row r="303" spans="1:10" ht="12.75">
      <c r="A303" s="51" t="s">
        <v>170</v>
      </c>
      <c r="B303" s="42">
        <v>1</v>
      </c>
      <c r="C303" s="42">
        <v>0</v>
      </c>
      <c r="D303" s="42">
        <v>0</v>
      </c>
      <c r="E303" s="42">
        <v>0</v>
      </c>
      <c r="F303" s="42">
        <v>0</v>
      </c>
      <c r="G303" s="42">
        <v>0</v>
      </c>
      <c r="H303" s="43">
        <v>1</v>
      </c>
      <c r="J303" s="48">
        <v>152</v>
      </c>
    </row>
    <row r="304" spans="1:10" ht="12.75">
      <c r="A304" s="52" t="s">
        <v>145</v>
      </c>
      <c r="B304" s="45">
        <v>0</v>
      </c>
      <c r="C304" s="45">
        <v>0</v>
      </c>
      <c r="D304" s="45">
        <v>0</v>
      </c>
      <c r="E304" s="45">
        <v>2633</v>
      </c>
      <c r="F304" s="45">
        <v>0</v>
      </c>
      <c r="G304" s="45">
        <v>0</v>
      </c>
      <c r="H304" s="46">
        <v>2633</v>
      </c>
      <c r="J304" s="49">
        <v>416</v>
      </c>
    </row>
    <row r="305" spans="1:13" ht="12.75">
      <c r="A305" s="51" t="s">
        <v>146</v>
      </c>
      <c r="B305" s="42">
        <v>0</v>
      </c>
      <c r="C305" s="42">
        <v>0</v>
      </c>
      <c r="D305" s="42">
        <v>0</v>
      </c>
      <c r="E305" s="42">
        <v>0</v>
      </c>
      <c r="F305" s="42">
        <v>152</v>
      </c>
      <c r="G305" s="42">
        <v>0</v>
      </c>
      <c r="H305" s="43">
        <v>152</v>
      </c>
      <c r="J305" s="48">
        <v>4</v>
      </c>
      <c r="M305">
        <v>3558</v>
      </c>
    </row>
    <row r="306" spans="1:10" ht="12.75">
      <c r="A306" s="52" t="s">
        <v>147</v>
      </c>
      <c r="B306" s="45">
        <v>0</v>
      </c>
      <c r="C306" s="45">
        <v>0</v>
      </c>
      <c r="D306" s="45">
        <v>0</v>
      </c>
      <c r="E306" s="45">
        <v>0</v>
      </c>
      <c r="F306" s="45">
        <v>1111</v>
      </c>
      <c r="G306" s="45">
        <v>0</v>
      </c>
      <c r="H306" s="46">
        <v>1111</v>
      </c>
      <c r="J306" t="s">
        <v>193</v>
      </c>
    </row>
    <row r="307" spans="1:10" ht="12.75">
      <c r="A307" s="51" t="s">
        <v>148</v>
      </c>
      <c r="B307" s="42">
        <v>0</v>
      </c>
      <c r="C307" s="42">
        <v>0</v>
      </c>
      <c r="D307" s="42">
        <v>86</v>
      </c>
      <c r="E307" s="42">
        <v>0</v>
      </c>
      <c r="F307" s="42">
        <v>0</v>
      </c>
      <c r="G307" s="42">
        <v>0</v>
      </c>
      <c r="H307" s="43">
        <v>86</v>
      </c>
      <c r="J307" s="48">
        <v>6</v>
      </c>
    </row>
    <row r="308" spans="1:10" ht="12.75">
      <c r="A308" s="52" t="s">
        <v>149</v>
      </c>
      <c r="B308" s="45">
        <v>0</v>
      </c>
      <c r="C308" s="45">
        <v>0</v>
      </c>
      <c r="D308" s="45">
        <v>154</v>
      </c>
      <c r="E308" s="45">
        <v>0</v>
      </c>
      <c r="F308" s="45">
        <v>0</v>
      </c>
      <c r="G308" s="45">
        <v>0</v>
      </c>
      <c r="H308" s="46">
        <v>154</v>
      </c>
      <c r="J308" s="48">
        <v>12</v>
      </c>
    </row>
    <row r="309" spans="1:10" ht="12.75">
      <c r="A309" s="51" t="s">
        <v>150</v>
      </c>
      <c r="B309" s="42">
        <v>0</v>
      </c>
      <c r="C309" s="42">
        <v>0</v>
      </c>
      <c r="D309" s="42">
        <v>10</v>
      </c>
      <c r="E309" s="42">
        <v>0</v>
      </c>
      <c r="F309" s="42">
        <v>0</v>
      </c>
      <c r="G309" s="42">
        <v>0</v>
      </c>
      <c r="H309" s="43">
        <v>10</v>
      </c>
      <c r="J309" s="48">
        <v>6</v>
      </c>
    </row>
    <row r="310" spans="1:10" ht="12.75">
      <c r="A310" s="52" t="s">
        <v>151</v>
      </c>
      <c r="B310" s="45">
        <v>0</v>
      </c>
      <c r="C310" s="45">
        <v>0</v>
      </c>
      <c r="D310" s="45">
        <v>6</v>
      </c>
      <c r="E310" s="45">
        <v>0</v>
      </c>
      <c r="F310" s="45">
        <v>0</v>
      </c>
      <c r="G310" s="45">
        <v>0</v>
      </c>
      <c r="H310" s="46">
        <v>6</v>
      </c>
      <c r="J310" s="48">
        <v>308</v>
      </c>
    </row>
    <row r="311" spans="1:10" ht="12.75">
      <c r="A311" s="51" t="s">
        <v>152</v>
      </c>
      <c r="B311" s="42">
        <v>0</v>
      </c>
      <c r="C311" s="42">
        <v>0</v>
      </c>
      <c r="D311" s="42">
        <v>416</v>
      </c>
      <c r="E311" s="42">
        <v>0</v>
      </c>
      <c r="F311" s="42">
        <v>0</v>
      </c>
      <c r="G311" s="42">
        <v>0</v>
      </c>
      <c r="H311" s="43">
        <v>416</v>
      </c>
      <c r="J311" s="48">
        <v>1048</v>
      </c>
    </row>
    <row r="312" spans="1:13" ht="12.75">
      <c r="A312" s="52" t="s">
        <v>153</v>
      </c>
      <c r="B312" s="45">
        <v>0</v>
      </c>
      <c r="C312" s="45">
        <v>0</v>
      </c>
      <c r="D312" s="45">
        <v>42</v>
      </c>
      <c r="E312" s="45">
        <v>0</v>
      </c>
      <c r="F312" s="45">
        <v>0</v>
      </c>
      <c r="G312" s="45">
        <v>0</v>
      </c>
      <c r="H312" s="46">
        <v>42</v>
      </c>
      <c r="J312" s="48">
        <v>313</v>
      </c>
      <c r="M312" s="52"/>
    </row>
    <row r="313" spans="1:10" ht="12.75">
      <c r="A313" s="51" t="s">
        <v>154</v>
      </c>
      <c r="B313" s="42">
        <v>0</v>
      </c>
      <c r="C313" s="42">
        <v>576</v>
      </c>
      <c r="D313" s="42">
        <v>0</v>
      </c>
      <c r="E313" s="42">
        <v>0</v>
      </c>
      <c r="F313" s="42">
        <v>0</v>
      </c>
      <c r="G313" s="42">
        <v>0</v>
      </c>
      <c r="H313" s="43">
        <v>576</v>
      </c>
      <c r="J313" s="48">
        <v>822</v>
      </c>
    </row>
    <row r="314" spans="1:10" ht="12.75">
      <c r="A314" s="52" t="s">
        <v>155</v>
      </c>
      <c r="B314" s="45">
        <v>126</v>
      </c>
      <c r="C314" s="45">
        <v>0</v>
      </c>
      <c r="D314" s="45">
        <v>0</v>
      </c>
      <c r="E314" s="45">
        <v>0</v>
      </c>
      <c r="F314" s="45">
        <v>0</v>
      </c>
      <c r="G314" s="45">
        <v>0</v>
      </c>
      <c r="H314" s="46">
        <v>126</v>
      </c>
      <c r="J314" s="48">
        <v>587</v>
      </c>
    </row>
    <row r="315" spans="1:10" ht="12.75">
      <c r="A315" s="51" t="s">
        <v>156</v>
      </c>
      <c r="B315" s="42">
        <v>0</v>
      </c>
      <c r="C315" s="42">
        <v>0</v>
      </c>
      <c r="D315" s="42">
        <v>4</v>
      </c>
      <c r="E315" s="42">
        <v>0</v>
      </c>
      <c r="F315" s="42">
        <v>0</v>
      </c>
      <c r="G315" s="42">
        <v>0</v>
      </c>
      <c r="H315" s="43">
        <v>4</v>
      </c>
      <c r="J315" s="48">
        <v>24</v>
      </c>
    </row>
    <row r="316" spans="1:10" ht="12.75">
      <c r="A316" s="52" t="s">
        <v>171</v>
      </c>
      <c r="B316" s="45">
        <v>0</v>
      </c>
      <c r="C316" s="45">
        <v>192</v>
      </c>
      <c r="D316" s="45">
        <v>0</v>
      </c>
      <c r="E316" s="45">
        <v>0</v>
      </c>
      <c r="F316" s="45">
        <v>0</v>
      </c>
      <c r="G316" s="45">
        <v>0</v>
      </c>
      <c r="H316" s="46">
        <v>192</v>
      </c>
      <c r="J316" s="48">
        <v>294</v>
      </c>
    </row>
    <row r="317" spans="1:10" ht="12.75">
      <c r="A317" s="51" t="s">
        <v>172</v>
      </c>
      <c r="B317" s="42">
        <v>6</v>
      </c>
      <c r="C317" s="42">
        <v>0</v>
      </c>
      <c r="D317" s="42">
        <v>0</v>
      </c>
      <c r="E317" s="42">
        <v>0</v>
      </c>
      <c r="F317" s="42">
        <v>0</v>
      </c>
      <c r="G317" s="42">
        <v>0</v>
      </c>
      <c r="H317" s="43">
        <v>6</v>
      </c>
      <c r="J317" s="48">
        <v>4</v>
      </c>
    </row>
    <row r="318" spans="1:10" ht="12.75">
      <c r="A318" s="52" t="s">
        <v>173</v>
      </c>
      <c r="B318" s="45">
        <v>0</v>
      </c>
      <c r="C318" s="45">
        <v>0</v>
      </c>
      <c r="D318" s="45">
        <v>12</v>
      </c>
      <c r="E318" s="45">
        <v>0</v>
      </c>
      <c r="F318" s="45">
        <v>0</v>
      </c>
      <c r="G318" s="45">
        <v>0</v>
      </c>
      <c r="H318" s="46">
        <v>12</v>
      </c>
      <c r="J318" s="48">
        <v>201</v>
      </c>
    </row>
    <row r="319" spans="1:10" ht="12.75">
      <c r="A319" s="51" t="s">
        <v>174</v>
      </c>
      <c r="B319" s="42">
        <v>0</v>
      </c>
      <c r="C319" s="42">
        <v>0</v>
      </c>
      <c r="D319" s="42">
        <v>6</v>
      </c>
      <c r="E319" s="42">
        <v>0</v>
      </c>
      <c r="F319" s="42">
        <v>0</v>
      </c>
      <c r="G319" s="42">
        <v>0</v>
      </c>
      <c r="H319" s="43">
        <v>6</v>
      </c>
      <c r="J319" s="48">
        <v>5</v>
      </c>
    </row>
    <row r="320" spans="1:10" ht="12.75">
      <c r="A320" s="52" t="s">
        <v>175</v>
      </c>
      <c r="B320" s="45">
        <v>0</v>
      </c>
      <c r="C320" s="45">
        <v>0</v>
      </c>
      <c r="D320" s="45">
        <v>308</v>
      </c>
      <c r="E320" s="45">
        <v>0</v>
      </c>
      <c r="F320" s="45">
        <v>0</v>
      </c>
      <c r="G320" s="45">
        <v>0</v>
      </c>
      <c r="H320" s="46">
        <v>308</v>
      </c>
      <c r="J320" s="48">
        <v>123</v>
      </c>
    </row>
    <row r="321" spans="1:10" ht="12.75">
      <c r="A321" s="51" t="s">
        <v>176</v>
      </c>
      <c r="B321" s="42">
        <v>1</v>
      </c>
      <c r="C321" s="42">
        <v>0</v>
      </c>
      <c r="D321" s="42">
        <v>0</v>
      </c>
      <c r="E321" s="42">
        <v>0</v>
      </c>
      <c r="F321" s="42">
        <v>0</v>
      </c>
      <c r="G321" s="42">
        <v>0</v>
      </c>
      <c r="H321" s="43">
        <v>1</v>
      </c>
      <c r="J321" s="48">
        <v>8</v>
      </c>
    </row>
    <row r="322" spans="1:10" ht="12.75">
      <c r="A322" s="52" t="s">
        <v>177</v>
      </c>
      <c r="B322" s="45">
        <v>1</v>
      </c>
      <c r="C322" s="45">
        <v>0</v>
      </c>
      <c r="D322" s="45">
        <v>0</v>
      </c>
      <c r="E322" s="45">
        <v>0</v>
      </c>
      <c r="F322" s="45">
        <v>0</v>
      </c>
      <c r="G322" s="45">
        <v>0</v>
      </c>
      <c r="H322" s="46">
        <v>1</v>
      </c>
      <c r="J322" s="48">
        <v>89</v>
      </c>
    </row>
    <row r="323" spans="1:10" ht="12.75">
      <c r="A323" s="51" t="s">
        <v>157</v>
      </c>
      <c r="B323" s="42">
        <v>2</v>
      </c>
      <c r="C323" s="42">
        <v>0</v>
      </c>
      <c r="D323" s="42">
        <v>0</v>
      </c>
      <c r="E323" s="42">
        <v>0</v>
      </c>
      <c r="F323" s="42">
        <v>0</v>
      </c>
      <c r="G323" s="42">
        <v>0</v>
      </c>
      <c r="H323" s="43">
        <v>2</v>
      </c>
      <c r="J323" s="48">
        <v>9</v>
      </c>
    </row>
    <row r="324" spans="1:10" ht="12.75">
      <c r="A324" s="52" t="s">
        <v>158</v>
      </c>
      <c r="B324" s="45">
        <v>0</v>
      </c>
      <c r="C324" s="45">
        <v>0</v>
      </c>
      <c r="D324" s="45">
        <v>0</v>
      </c>
      <c r="E324" s="45">
        <v>0</v>
      </c>
      <c r="F324" s="45">
        <v>0</v>
      </c>
      <c r="G324" s="45">
        <v>1048</v>
      </c>
      <c r="H324" s="46">
        <v>1048</v>
      </c>
      <c r="J324" s="48">
        <v>7091</v>
      </c>
    </row>
    <row r="325" spans="1:10" ht="12.75">
      <c r="A325" s="51" t="s">
        <v>159</v>
      </c>
      <c r="B325" s="42">
        <v>0</v>
      </c>
      <c r="C325" s="42">
        <v>0</v>
      </c>
      <c r="D325" s="42">
        <v>0</v>
      </c>
      <c r="E325" s="42">
        <v>0</v>
      </c>
      <c r="F325" s="42">
        <v>0</v>
      </c>
      <c r="G325" s="42">
        <v>1</v>
      </c>
      <c r="H325" s="43">
        <v>1</v>
      </c>
      <c r="J325" s="9" t="s">
        <v>196</v>
      </c>
    </row>
    <row r="326" spans="1:8" ht="12.75">
      <c r="A326" s="52" t="s">
        <v>178</v>
      </c>
      <c r="B326" s="45">
        <v>0</v>
      </c>
      <c r="C326" s="45">
        <v>0</v>
      </c>
      <c r="D326" s="45">
        <v>0</v>
      </c>
      <c r="E326" s="45">
        <v>0</v>
      </c>
      <c r="F326" s="45">
        <v>0</v>
      </c>
      <c r="G326" s="45">
        <v>313</v>
      </c>
      <c r="H326" s="46">
        <v>313</v>
      </c>
    </row>
    <row r="327" spans="1:8" ht="12.75">
      <c r="A327" s="51" t="s">
        <v>179</v>
      </c>
      <c r="B327" s="42">
        <v>0</v>
      </c>
      <c r="C327" s="42">
        <v>0</v>
      </c>
      <c r="D327" s="42">
        <v>0</v>
      </c>
      <c r="E327" s="42">
        <v>0</v>
      </c>
      <c r="F327" s="42">
        <v>0</v>
      </c>
      <c r="G327" s="42">
        <v>822</v>
      </c>
      <c r="H327" s="43">
        <v>822</v>
      </c>
    </row>
    <row r="328" spans="1:8" ht="12.75">
      <c r="A328" s="52" t="s">
        <v>180</v>
      </c>
      <c r="B328" s="45">
        <v>0</v>
      </c>
      <c r="C328" s="45">
        <v>0</v>
      </c>
      <c r="D328" s="45">
        <v>0</v>
      </c>
      <c r="E328" s="45">
        <v>0</v>
      </c>
      <c r="F328" s="45">
        <v>0</v>
      </c>
      <c r="G328" s="45">
        <v>587</v>
      </c>
      <c r="H328" s="46">
        <v>587</v>
      </c>
    </row>
    <row r="329" spans="1:8" ht="12.75">
      <c r="A329" s="51" t="s">
        <v>181</v>
      </c>
      <c r="B329" s="42">
        <v>0</v>
      </c>
      <c r="C329" s="42">
        <v>0</v>
      </c>
      <c r="D329" s="42">
        <v>0</v>
      </c>
      <c r="E329" s="42">
        <v>0</v>
      </c>
      <c r="F329" s="42">
        <v>0</v>
      </c>
      <c r="G329" s="42">
        <v>24</v>
      </c>
      <c r="H329" s="43">
        <v>24</v>
      </c>
    </row>
    <row r="330" spans="1:11" ht="12.75">
      <c r="A330" s="52" t="s">
        <v>182</v>
      </c>
      <c r="B330" s="45">
        <v>0</v>
      </c>
      <c r="C330" s="45">
        <v>0</v>
      </c>
      <c r="D330" s="45">
        <v>0</v>
      </c>
      <c r="E330" s="45">
        <v>0</v>
      </c>
      <c r="F330" s="45">
        <v>0</v>
      </c>
      <c r="G330" s="45">
        <v>294</v>
      </c>
      <c r="H330" s="46">
        <v>294</v>
      </c>
      <c r="K330" s="49"/>
    </row>
    <row r="331" spans="1:10" ht="45">
      <c r="A331" s="54" t="s">
        <v>166</v>
      </c>
      <c r="B331" s="40" t="s">
        <v>135</v>
      </c>
      <c r="C331" s="40" t="s">
        <v>136</v>
      </c>
      <c r="D331" s="40" t="s">
        <v>139</v>
      </c>
      <c r="E331" s="40" t="s">
        <v>137</v>
      </c>
      <c r="F331" s="40" t="s">
        <v>138</v>
      </c>
      <c r="G331" s="40" t="s">
        <v>167</v>
      </c>
      <c r="H331" s="55" t="s">
        <v>11</v>
      </c>
      <c r="J331" s="49"/>
    </row>
    <row r="332" spans="1:8" ht="12.75">
      <c r="A332" s="51" t="s">
        <v>183</v>
      </c>
      <c r="B332" s="42">
        <v>0</v>
      </c>
      <c r="C332" s="42">
        <v>0</v>
      </c>
      <c r="D332" s="42">
        <v>0</v>
      </c>
      <c r="E332" s="42">
        <v>0</v>
      </c>
      <c r="F332" s="42">
        <v>0</v>
      </c>
      <c r="G332" s="42">
        <v>4</v>
      </c>
      <c r="H332" s="43">
        <v>4</v>
      </c>
    </row>
    <row r="333" spans="1:8" ht="12.75">
      <c r="A333" s="52" t="s">
        <v>184</v>
      </c>
      <c r="B333" s="45">
        <v>0</v>
      </c>
      <c r="C333" s="45">
        <v>0</v>
      </c>
      <c r="D333" s="45">
        <v>0</v>
      </c>
      <c r="E333" s="45">
        <v>0</v>
      </c>
      <c r="F333" s="45">
        <v>0</v>
      </c>
      <c r="G333" s="45">
        <v>201</v>
      </c>
      <c r="H333" s="46">
        <v>201</v>
      </c>
    </row>
    <row r="334" spans="1:8" ht="12.75">
      <c r="A334" s="51" t="s">
        <v>185</v>
      </c>
      <c r="B334" s="42">
        <v>0</v>
      </c>
      <c r="C334" s="42">
        <v>0</v>
      </c>
      <c r="D334" s="42">
        <v>0</v>
      </c>
      <c r="E334" s="42">
        <v>0</v>
      </c>
      <c r="F334" s="42">
        <v>0</v>
      </c>
      <c r="G334" s="42">
        <v>5</v>
      </c>
      <c r="H334" s="43">
        <v>5</v>
      </c>
    </row>
    <row r="335" spans="1:8" ht="12.75">
      <c r="A335" s="52" t="s">
        <v>186</v>
      </c>
      <c r="B335" s="45">
        <v>0</v>
      </c>
      <c r="C335" s="45">
        <v>0</v>
      </c>
      <c r="D335" s="45">
        <v>0</v>
      </c>
      <c r="E335" s="45">
        <v>0</v>
      </c>
      <c r="F335" s="45">
        <v>0</v>
      </c>
      <c r="G335" s="45">
        <v>123</v>
      </c>
      <c r="H335" s="46">
        <v>123</v>
      </c>
    </row>
    <row r="336" spans="1:8" ht="12.75">
      <c r="A336" s="51" t="s">
        <v>187</v>
      </c>
      <c r="B336" s="42">
        <v>0</v>
      </c>
      <c r="C336" s="42">
        <v>0</v>
      </c>
      <c r="D336" s="42">
        <v>0</v>
      </c>
      <c r="E336" s="42">
        <v>0</v>
      </c>
      <c r="F336" s="42">
        <v>0</v>
      </c>
      <c r="G336" s="42">
        <v>8</v>
      </c>
      <c r="H336" s="43">
        <v>8</v>
      </c>
    </row>
    <row r="337" spans="1:8" ht="12.75">
      <c r="A337" s="52" t="s">
        <v>188</v>
      </c>
      <c r="B337" s="45">
        <v>0</v>
      </c>
      <c r="C337" s="45">
        <v>0</v>
      </c>
      <c r="D337" s="45">
        <v>0</v>
      </c>
      <c r="E337" s="45">
        <v>0</v>
      </c>
      <c r="F337" s="45">
        <v>0</v>
      </c>
      <c r="G337" s="45">
        <v>89</v>
      </c>
      <c r="H337" s="46">
        <v>89</v>
      </c>
    </row>
    <row r="338" spans="1:8" ht="12.75">
      <c r="A338" s="51" t="s">
        <v>189</v>
      </c>
      <c r="B338" s="42">
        <v>0</v>
      </c>
      <c r="C338" s="42">
        <v>0</v>
      </c>
      <c r="D338" s="42">
        <v>0</v>
      </c>
      <c r="E338" s="42">
        <v>0</v>
      </c>
      <c r="F338" s="42">
        <v>0</v>
      </c>
      <c r="G338" s="42">
        <v>9</v>
      </c>
      <c r="H338" s="43">
        <v>9</v>
      </c>
    </row>
    <row r="339" spans="1:8" ht="12.75">
      <c r="A339" s="52" t="s">
        <v>190</v>
      </c>
      <c r="B339" s="45">
        <v>0</v>
      </c>
      <c r="C339" s="45">
        <v>0</v>
      </c>
      <c r="D339" s="45">
        <v>0</v>
      </c>
      <c r="E339" s="45">
        <v>0</v>
      </c>
      <c r="F339" s="45">
        <v>0</v>
      </c>
      <c r="G339" s="45">
        <v>1</v>
      </c>
      <c r="H339" s="46">
        <v>1</v>
      </c>
    </row>
    <row r="340" spans="1:8" ht="12.75">
      <c r="A340" s="51" t="s">
        <v>191</v>
      </c>
      <c r="B340" s="42">
        <v>0</v>
      </c>
      <c r="C340" s="42">
        <v>0</v>
      </c>
      <c r="D340" s="42">
        <v>0</v>
      </c>
      <c r="E340" s="42">
        <v>0</v>
      </c>
      <c r="F340" s="42">
        <v>0</v>
      </c>
      <c r="G340" s="42">
        <v>3</v>
      </c>
      <c r="H340" s="43">
        <v>3</v>
      </c>
    </row>
    <row r="341" spans="1:8" ht="12.75">
      <c r="A341" s="52" t="s">
        <v>192</v>
      </c>
      <c r="B341" s="45">
        <v>0</v>
      </c>
      <c r="C341" s="45">
        <v>0</v>
      </c>
      <c r="D341" s="45">
        <v>0</v>
      </c>
      <c r="E341" s="45">
        <v>0</v>
      </c>
      <c r="F341" s="45">
        <v>0</v>
      </c>
      <c r="G341" s="45">
        <v>9</v>
      </c>
      <c r="H341" s="46">
        <v>9</v>
      </c>
    </row>
    <row r="342" spans="1:8" ht="12.75">
      <c r="A342" s="53" t="s">
        <v>100</v>
      </c>
      <c r="B342" s="43">
        <v>187</v>
      </c>
      <c r="C342" s="43">
        <v>795</v>
      </c>
      <c r="D342" s="43">
        <v>1048</v>
      </c>
      <c r="E342" s="43">
        <v>2633</v>
      </c>
      <c r="F342" s="43">
        <v>1263</v>
      </c>
      <c r="G342" s="43">
        <v>3541</v>
      </c>
      <c r="H342" s="43">
        <v>9467</v>
      </c>
    </row>
    <row r="344" spans="1:6" ht="12.75">
      <c r="A344" t="s">
        <v>33</v>
      </c>
      <c r="B344" s="2" t="s">
        <v>20</v>
      </c>
      <c r="C344" t="s">
        <v>21</v>
      </c>
      <c r="D344" t="s">
        <v>194</v>
      </c>
      <c r="E344" t="s">
        <v>195</v>
      </c>
      <c r="F344" t="s">
        <v>6</v>
      </c>
    </row>
    <row r="345" spans="1:13" ht="12.75">
      <c r="A345" t="s">
        <v>11</v>
      </c>
      <c r="B345">
        <v>158191</v>
      </c>
      <c r="C345">
        <v>63665</v>
      </c>
      <c r="D345">
        <v>40850</v>
      </c>
      <c r="E345">
        <v>84901</v>
      </c>
      <c r="F345">
        <v>147455</v>
      </c>
      <c r="L345">
        <v>385</v>
      </c>
      <c r="M345">
        <v>3142</v>
      </c>
    </row>
    <row r="346" spans="1:12" ht="12.75">
      <c r="A346" t="s">
        <v>228</v>
      </c>
      <c r="B346">
        <v>13840</v>
      </c>
      <c r="C346">
        <v>5085</v>
      </c>
      <c r="D346">
        <v>4115</v>
      </c>
      <c r="E346">
        <v>9467</v>
      </c>
      <c r="F346">
        <v>22078</v>
      </c>
      <c r="L346">
        <v>3527</v>
      </c>
    </row>
    <row r="348" spans="2:3" ht="12.75">
      <c r="B348" t="s">
        <v>6</v>
      </c>
      <c r="C348" t="s">
        <v>22</v>
      </c>
    </row>
    <row r="349" spans="1:3" ht="12.75">
      <c r="A349" t="s">
        <v>197</v>
      </c>
      <c r="B349">
        <v>9900</v>
      </c>
      <c r="C349">
        <v>3558</v>
      </c>
    </row>
    <row r="350" spans="1:3" ht="12.75">
      <c r="A350" t="s">
        <v>199</v>
      </c>
      <c r="B350">
        <v>3489</v>
      </c>
      <c r="C350">
        <v>3527</v>
      </c>
    </row>
    <row r="351" spans="1:3" ht="12.75">
      <c r="A351" t="s">
        <v>198</v>
      </c>
      <c r="B351" s="5">
        <v>22103</v>
      </c>
      <c r="C351" s="5">
        <v>9467</v>
      </c>
    </row>
    <row r="352" spans="2:3" ht="12.75">
      <c r="B352" s="5"/>
      <c r="C352" s="5"/>
    </row>
    <row r="353" spans="2:3" ht="12.75">
      <c r="B353" t="s">
        <v>6</v>
      </c>
      <c r="C353" t="s">
        <v>22</v>
      </c>
    </row>
    <row r="354" spans="1:3" ht="12.75">
      <c r="A354" t="s">
        <v>232</v>
      </c>
      <c r="B354" s="9">
        <v>0.61</v>
      </c>
      <c r="C354" s="9">
        <v>0.75</v>
      </c>
    </row>
    <row r="355" spans="2:3" ht="12.75">
      <c r="B355" s="5"/>
      <c r="C355" s="5"/>
    </row>
    <row r="356" spans="2:3" ht="12.75">
      <c r="B356" s="9"/>
      <c r="C356" s="9"/>
    </row>
    <row r="359" spans="2:11" ht="12.75">
      <c r="B359">
        <v>1984</v>
      </c>
      <c r="C359">
        <v>1986</v>
      </c>
      <c r="D359">
        <v>1994</v>
      </c>
      <c r="E359">
        <v>1995</v>
      </c>
      <c r="F359">
        <v>2000</v>
      </c>
      <c r="G359">
        <v>2004</v>
      </c>
      <c r="K359">
        <v>0.813962635201573</v>
      </c>
    </row>
    <row r="360" spans="1:11" ht="12.75">
      <c r="A360" t="s">
        <v>20</v>
      </c>
      <c r="C360">
        <v>5909</v>
      </c>
      <c r="D360">
        <v>8576</v>
      </c>
      <c r="F360">
        <v>12017</v>
      </c>
      <c r="G360">
        <v>13840</v>
      </c>
      <c r="I360">
        <v>5264</v>
      </c>
      <c r="K360">
        <v>0.186037364798426</v>
      </c>
    </row>
    <row r="361" spans="1:7" ht="12.75">
      <c r="A361" t="s">
        <v>21</v>
      </c>
      <c r="E361">
        <v>4139</v>
      </c>
      <c r="F361">
        <v>4778</v>
      </c>
      <c r="G361">
        <v>5085</v>
      </c>
    </row>
    <row r="362" spans="1:8" ht="12.75">
      <c r="A362" t="s">
        <v>6</v>
      </c>
      <c r="B362">
        <v>3066</v>
      </c>
      <c r="D362">
        <v>8955</v>
      </c>
      <c r="F362">
        <v>18402</v>
      </c>
      <c r="G362">
        <v>22078</v>
      </c>
      <c r="H362">
        <v>13123</v>
      </c>
    </row>
    <row r="363" spans="1:11" ht="12.75">
      <c r="A363" t="s">
        <v>22</v>
      </c>
      <c r="B363">
        <v>2036</v>
      </c>
      <c r="D363">
        <v>5777</v>
      </c>
      <c r="G363">
        <v>9467</v>
      </c>
      <c r="K363">
        <v>0.610224992077743</v>
      </c>
    </row>
    <row r="364" spans="1:7" ht="12.75">
      <c r="A364" t="s">
        <v>72</v>
      </c>
      <c r="F364">
        <v>3845</v>
      </c>
      <c r="G364">
        <v>4115</v>
      </c>
    </row>
    <row r="366" spans="2:5" ht="12.75">
      <c r="B366">
        <v>1994</v>
      </c>
      <c r="C366">
        <v>1995</v>
      </c>
      <c r="D366">
        <v>2000</v>
      </c>
      <c r="E366">
        <v>2004</v>
      </c>
    </row>
    <row r="367" spans="1:5" ht="12.75">
      <c r="A367" t="s">
        <v>20</v>
      </c>
      <c r="B367">
        <v>8576</v>
      </c>
      <c r="D367">
        <v>12017</v>
      </c>
      <c r="E367">
        <v>13840</v>
      </c>
    </row>
    <row r="368" spans="1:5" ht="12.75">
      <c r="A368" t="s">
        <v>21</v>
      </c>
      <c r="C368">
        <v>4139</v>
      </c>
      <c r="D368">
        <v>4778</v>
      </c>
      <c r="E368">
        <v>5085</v>
      </c>
    </row>
    <row r="369" spans="1:5" ht="12.75">
      <c r="A369" t="s">
        <v>6</v>
      </c>
      <c r="B369">
        <v>8955</v>
      </c>
      <c r="D369">
        <v>18402</v>
      </c>
      <c r="E369">
        <v>22078</v>
      </c>
    </row>
    <row r="370" spans="1:5" ht="12.75">
      <c r="A370" t="s">
        <v>22</v>
      </c>
      <c r="B370">
        <v>5777</v>
      </c>
      <c r="E370">
        <v>9467</v>
      </c>
    </row>
    <row r="371" spans="1:5" ht="12.75">
      <c r="A371" t="s">
        <v>72</v>
      </c>
      <c r="D371">
        <v>3845</v>
      </c>
      <c r="E371">
        <v>4115</v>
      </c>
    </row>
    <row r="372" ht="12.75">
      <c r="K372">
        <v>0.389775007922256</v>
      </c>
    </row>
    <row r="375" spans="7:9" ht="12.75">
      <c r="G375">
        <v>3690.000000736</v>
      </c>
      <c r="I375">
        <v>2251.73022076687</v>
      </c>
    </row>
    <row r="377" ht="12.75">
      <c r="F377" s="9">
        <v>0.64</v>
      </c>
    </row>
    <row r="378" spans="2:6" ht="12.75">
      <c r="B378">
        <v>1985</v>
      </c>
      <c r="C378">
        <v>1994</v>
      </c>
      <c r="D378">
        <v>2001</v>
      </c>
      <c r="F378" s="9"/>
    </row>
    <row r="379" spans="1:6" ht="12.75">
      <c r="A379" t="s">
        <v>20</v>
      </c>
      <c r="B379">
        <v>1079</v>
      </c>
      <c r="C379">
        <v>2268</v>
      </c>
      <c r="D379">
        <v>2354</v>
      </c>
      <c r="F379" s="9"/>
    </row>
    <row r="380" spans="1:6" ht="12.75">
      <c r="A380" t="s">
        <v>6</v>
      </c>
      <c r="B380">
        <v>449</v>
      </c>
      <c r="C380">
        <v>539</v>
      </c>
      <c r="D380">
        <v>1156</v>
      </c>
      <c r="F380" s="9"/>
    </row>
    <row r="381" spans="1:6" ht="12.75">
      <c r="A381" t="s">
        <v>221</v>
      </c>
      <c r="B381">
        <v>381</v>
      </c>
      <c r="C381">
        <v>515</v>
      </c>
      <c r="D381">
        <v>682</v>
      </c>
      <c r="F381" s="9"/>
    </row>
    <row r="382" spans="6:7" ht="12.75">
      <c r="F382" s="9"/>
      <c r="G382" t="s">
        <v>222</v>
      </c>
    </row>
    <row r="383" spans="2:9" ht="12.75">
      <c r="B383">
        <v>1985</v>
      </c>
      <c r="C383">
        <v>1994</v>
      </c>
      <c r="D383">
        <v>2001</v>
      </c>
      <c r="F383" s="9"/>
      <c r="G383">
        <v>1985</v>
      </c>
      <c r="H383">
        <v>1994</v>
      </c>
      <c r="I383">
        <v>2001</v>
      </c>
    </row>
    <row r="384" spans="1:21" ht="12.75">
      <c r="A384" t="s">
        <v>20</v>
      </c>
      <c r="B384">
        <v>958</v>
      </c>
      <c r="C384">
        <v>1304</v>
      </c>
      <c r="D384">
        <v>1343</v>
      </c>
      <c r="F384" t="s">
        <v>20</v>
      </c>
      <c r="G384">
        <v>120</v>
      </c>
      <c r="H384">
        <v>964</v>
      </c>
      <c r="I384">
        <v>1011</v>
      </c>
      <c r="K384">
        <v>1079</v>
      </c>
      <c r="L384">
        <v>2268</v>
      </c>
      <c r="M384">
        <v>2354</v>
      </c>
      <c r="O384">
        <v>120</v>
      </c>
      <c r="P384">
        <v>964</v>
      </c>
      <c r="Q384">
        <v>1011</v>
      </c>
      <c r="S384">
        <f aca="true" t="shared" si="0" ref="S384:U386">(K384-O384)</f>
        <v>959</v>
      </c>
      <c r="T384">
        <f t="shared" si="0"/>
        <v>1304</v>
      </c>
      <c r="U384">
        <f t="shared" si="0"/>
        <v>1343</v>
      </c>
    </row>
    <row r="385" spans="1:21" ht="12.75">
      <c r="A385" t="s">
        <v>6</v>
      </c>
      <c r="B385">
        <v>425</v>
      </c>
      <c r="C385">
        <v>398</v>
      </c>
      <c r="D385">
        <v>809</v>
      </c>
      <c r="F385" t="s">
        <v>6</v>
      </c>
      <c r="G385">
        <v>24</v>
      </c>
      <c r="H385">
        <v>133</v>
      </c>
      <c r="I385">
        <v>347</v>
      </c>
      <c r="K385">
        <v>449</v>
      </c>
      <c r="L385">
        <v>539</v>
      </c>
      <c r="M385">
        <v>1156</v>
      </c>
      <c r="O385">
        <v>24</v>
      </c>
      <c r="P385">
        <v>133</v>
      </c>
      <c r="Q385">
        <v>347</v>
      </c>
      <c r="S385">
        <f t="shared" si="0"/>
        <v>425</v>
      </c>
      <c r="T385">
        <f t="shared" si="0"/>
        <v>406</v>
      </c>
      <c r="U385">
        <f t="shared" si="0"/>
        <v>809</v>
      </c>
    </row>
    <row r="386" spans="1:21" ht="12.75">
      <c r="A386" t="s">
        <v>221</v>
      </c>
      <c r="B386">
        <v>370</v>
      </c>
      <c r="C386">
        <v>508</v>
      </c>
      <c r="D386">
        <v>677</v>
      </c>
      <c r="F386" t="s">
        <v>221</v>
      </c>
      <c r="G386">
        <v>6</v>
      </c>
      <c r="H386">
        <v>7</v>
      </c>
      <c r="I386">
        <v>4</v>
      </c>
      <c r="K386">
        <v>381</v>
      </c>
      <c r="L386">
        <v>515</v>
      </c>
      <c r="M386">
        <v>682</v>
      </c>
      <c r="O386">
        <v>6</v>
      </c>
      <c r="P386">
        <v>7</v>
      </c>
      <c r="Q386">
        <v>4</v>
      </c>
      <c r="S386">
        <f t="shared" si="0"/>
        <v>375</v>
      </c>
      <c r="T386">
        <f t="shared" si="0"/>
        <v>508</v>
      </c>
      <c r="U386">
        <f t="shared" si="0"/>
        <v>678</v>
      </c>
    </row>
    <row r="387" ht="12.75">
      <c r="F387" t="s">
        <v>223</v>
      </c>
    </row>
    <row r="388" spans="2:9" ht="12.75">
      <c r="B388">
        <v>1985</v>
      </c>
      <c r="C388">
        <v>1994</v>
      </c>
      <c r="D388">
        <v>2001</v>
      </c>
      <c r="G388">
        <v>1985</v>
      </c>
      <c r="H388">
        <v>1994</v>
      </c>
      <c r="I388">
        <v>2001</v>
      </c>
    </row>
    <row r="389" spans="1:9" ht="12.75">
      <c r="A389" t="s">
        <v>20</v>
      </c>
      <c r="B389">
        <v>595</v>
      </c>
      <c r="C389">
        <v>507</v>
      </c>
      <c r="D389">
        <v>1069</v>
      </c>
      <c r="F389" t="s">
        <v>20</v>
      </c>
      <c r="G389">
        <v>262</v>
      </c>
      <c r="H389">
        <v>855</v>
      </c>
      <c r="I389">
        <v>1576</v>
      </c>
    </row>
    <row r="390" spans="1:9" ht="12.75">
      <c r="A390" t="s">
        <v>21</v>
      </c>
      <c r="B390">
        <v>445</v>
      </c>
      <c r="C390">
        <v>493</v>
      </c>
      <c r="D390">
        <v>508</v>
      </c>
      <c r="F390" t="s">
        <v>21</v>
      </c>
      <c r="G390">
        <v>73</v>
      </c>
      <c r="H390">
        <v>196</v>
      </c>
      <c r="I390">
        <v>264</v>
      </c>
    </row>
    <row r="391" spans="1:9" ht="12.75">
      <c r="A391" t="s">
        <v>6</v>
      </c>
      <c r="B391">
        <v>72</v>
      </c>
      <c r="C391">
        <v>916</v>
      </c>
      <c r="D391">
        <v>1538</v>
      </c>
      <c r="F391" t="s">
        <v>6</v>
      </c>
      <c r="G391">
        <v>108</v>
      </c>
      <c r="H391">
        <v>383</v>
      </c>
      <c r="I391">
        <v>165</v>
      </c>
    </row>
    <row r="392" spans="1:9" ht="12.75">
      <c r="A392" t="s">
        <v>221</v>
      </c>
      <c r="B392">
        <v>587</v>
      </c>
      <c r="C392">
        <v>782</v>
      </c>
      <c r="D392">
        <v>876</v>
      </c>
      <c r="F392" t="s">
        <v>221</v>
      </c>
      <c r="G392">
        <v>40</v>
      </c>
      <c r="H392">
        <v>10</v>
      </c>
      <c r="I392">
        <v>4</v>
      </c>
    </row>
    <row r="393" spans="1:9" ht="12.75">
      <c r="A393" t="s">
        <v>72</v>
      </c>
      <c r="B393">
        <v>240</v>
      </c>
      <c r="C393">
        <v>482</v>
      </c>
      <c r="D393">
        <v>494</v>
      </c>
      <c r="F393" t="s">
        <v>72</v>
      </c>
      <c r="G393">
        <v>71</v>
      </c>
      <c r="H393">
        <v>188</v>
      </c>
      <c r="I393">
        <v>122</v>
      </c>
    </row>
    <row r="395" spans="2:4" ht="12.75">
      <c r="B395">
        <v>1985</v>
      </c>
      <c r="C395">
        <v>1994</v>
      </c>
      <c r="D395">
        <v>2001</v>
      </c>
    </row>
    <row r="396" spans="1:10" ht="12.75">
      <c r="A396" t="s">
        <v>20</v>
      </c>
      <c r="B396" s="9">
        <v>0.11121408711770157</v>
      </c>
      <c r="C396" s="9">
        <v>0.42504409171075835</v>
      </c>
      <c r="D396" s="9">
        <v>0.42948173322005095</v>
      </c>
      <c r="H396">
        <v>1079</v>
      </c>
      <c r="I396">
        <v>2268</v>
      </c>
      <c r="J396">
        <v>2354</v>
      </c>
    </row>
    <row r="397" spans="1:10" ht="12.75">
      <c r="A397" t="s">
        <v>6</v>
      </c>
      <c r="B397" s="9">
        <v>0.053452115812917596</v>
      </c>
      <c r="C397" s="9">
        <v>0.24675324675324675</v>
      </c>
      <c r="D397" s="9">
        <v>0.30017301038062283</v>
      </c>
      <c r="H397">
        <v>449</v>
      </c>
      <c r="I397">
        <v>539</v>
      </c>
      <c r="J397">
        <v>1156</v>
      </c>
    </row>
    <row r="398" spans="1:10" ht="12.75">
      <c r="A398" t="s">
        <v>221</v>
      </c>
      <c r="B398" s="9">
        <v>0.015748031496062992</v>
      </c>
      <c r="C398" s="9">
        <v>0.013592233009708738</v>
      </c>
      <c r="D398" s="9">
        <v>0.005865102639296188</v>
      </c>
      <c r="H398">
        <v>381</v>
      </c>
      <c r="I398">
        <v>515</v>
      </c>
      <c r="J398">
        <v>682</v>
      </c>
    </row>
    <row r="399" spans="2:4" ht="12.75">
      <c r="B399" s="9"/>
      <c r="C399" s="9"/>
      <c r="D399" s="9"/>
    </row>
    <row r="400" ht="12.75">
      <c r="A400" t="s">
        <v>235</v>
      </c>
    </row>
    <row r="401" spans="2:4" ht="12.75">
      <c r="B401">
        <v>1985</v>
      </c>
      <c r="C401">
        <v>1994</v>
      </c>
      <c r="D401">
        <v>2001</v>
      </c>
    </row>
    <row r="402" spans="1:4" ht="12.75">
      <c r="A402" t="s">
        <v>20</v>
      </c>
      <c r="B402">
        <v>959</v>
      </c>
      <c r="C402">
        <v>1304</v>
      </c>
      <c r="D402">
        <v>1343</v>
      </c>
    </row>
    <row r="403" spans="1:4" ht="12.75">
      <c r="A403" t="s">
        <v>6</v>
      </c>
      <c r="B403">
        <v>425</v>
      </c>
      <c r="C403">
        <v>406</v>
      </c>
      <c r="D403">
        <v>809</v>
      </c>
    </row>
    <row r="404" spans="1:4" ht="12.75">
      <c r="A404" t="s">
        <v>221</v>
      </c>
      <c r="B404">
        <v>375</v>
      </c>
      <c r="C404">
        <v>508</v>
      </c>
      <c r="D404">
        <v>678</v>
      </c>
    </row>
    <row r="405" spans="8:10" ht="12.75">
      <c r="H405">
        <v>120</v>
      </c>
      <c r="I405">
        <v>964</v>
      </c>
      <c r="J405">
        <v>1011</v>
      </c>
    </row>
    <row r="406" spans="6:10" ht="12.75">
      <c r="F406" s="9"/>
      <c r="H406">
        <v>24</v>
      </c>
      <c r="I406">
        <v>133</v>
      </c>
      <c r="J406">
        <v>347</v>
      </c>
    </row>
    <row r="407" spans="1:10" ht="12.75">
      <c r="A407" s="6" t="s">
        <v>205</v>
      </c>
      <c r="H407">
        <v>6</v>
      </c>
      <c r="I407">
        <v>7</v>
      </c>
      <c r="J407">
        <v>4</v>
      </c>
    </row>
    <row r="408" spans="1:4" ht="12.75">
      <c r="A408">
        <v>1985</v>
      </c>
      <c r="B408" t="s">
        <v>200</v>
      </c>
      <c r="C408">
        <v>80</v>
      </c>
      <c r="D408">
        <v>110</v>
      </c>
    </row>
    <row r="409" spans="1:10" ht="12.75">
      <c r="A409" t="s">
        <v>201</v>
      </c>
      <c r="B409">
        <v>866</v>
      </c>
      <c r="C409">
        <v>1079</v>
      </c>
      <c r="D409">
        <v>386</v>
      </c>
      <c r="H409" s="9">
        <f aca="true" t="shared" si="1" ref="H409:J411">H405/H396</f>
        <v>0.11121408711770157</v>
      </c>
      <c r="I409" s="9">
        <f t="shared" si="1"/>
        <v>0.42504409171075835</v>
      </c>
      <c r="J409" s="9">
        <f t="shared" si="1"/>
        <v>0.42948173322005095</v>
      </c>
    </row>
    <row r="410" spans="1:10" ht="12.75">
      <c r="A410" t="s">
        <v>202</v>
      </c>
      <c r="B410">
        <v>597</v>
      </c>
      <c r="C410" t="s">
        <v>203</v>
      </c>
      <c r="D410">
        <v>201</v>
      </c>
      <c r="H410" s="9">
        <f t="shared" si="1"/>
        <v>0.053452115812917596</v>
      </c>
      <c r="I410" s="9">
        <f t="shared" si="1"/>
        <v>0.24675324675324675</v>
      </c>
      <c r="J410" s="9">
        <f t="shared" si="1"/>
        <v>0.30017301038062283</v>
      </c>
    </row>
    <row r="411" spans="1:10" ht="12.75">
      <c r="A411" t="s">
        <v>111</v>
      </c>
      <c r="B411">
        <v>183</v>
      </c>
      <c r="C411">
        <v>449</v>
      </c>
      <c r="D411">
        <v>16</v>
      </c>
      <c r="H411" s="9">
        <f t="shared" si="1"/>
        <v>0.015748031496062992</v>
      </c>
      <c r="I411" s="9">
        <f t="shared" si="1"/>
        <v>0.013592233009708738</v>
      </c>
      <c r="J411" s="9">
        <f t="shared" si="1"/>
        <v>0.005865102639296188</v>
      </c>
    </row>
    <row r="412" spans="1:4" ht="12.75">
      <c r="A412" t="s">
        <v>132</v>
      </c>
      <c r="B412">
        <v>667</v>
      </c>
      <c r="C412">
        <v>381</v>
      </c>
      <c r="D412" t="s">
        <v>203</v>
      </c>
    </row>
    <row r="413" spans="1:4" ht="12.75">
      <c r="A413" t="s">
        <v>129</v>
      </c>
      <c r="B413">
        <v>316</v>
      </c>
      <c r="C413" t="s">
        <v>203</v>
      </c>
      <c r="D413">
        <v>147</v>
      </c>
    </row>
    <row r="415" spans="1:12" ht="12.75">
      <c r="A415">
        <v>1994</v>
      </c>
      <c r="B415" t="s">
        <v>200</v>
      </c>
      <c r="C415">
        <v>80</v>
      </c>
      <c r="D415">
        <v>110</v>
      </c>
      <c r="K415">
        <v>689</v>
      </c>
      <c r="L415" s="9">
        <v>0.28</v>
      </c>
    </row>
    <row r="416" spans="1:4" ht="12.75">
      <c r="A416" t="s">
        <v>201</v>
      </c>
      <c r="B416">
        <v>1373</v>
      </c>
      <c r="C416">
        <v>2268</v>
      </c>
      <c r="D416">
        <v>351</v>
      </c>
    </row>
    <row r="417" spans="1:12" ht="12.75">
      <c r="A417" t="s">
        <v>202</v>
      </c>
      <c r="B417">
        <v>753</v>
      </c>
      <c r="C417" t="s">
        <v>203</v>
      </c>
      <c r="D417">
        <v>256</v>
      </c>
      <c r="L417">
        <v>1299</v>
      </c>
    </row>
    <row r="418" spans="1:4" ht="12.75">
      <c r="A418" t="s">
        <v>111</v>
      </c>
      <c r="B418">
        <v>1310</v>
      </c>
      <c r="C418">
        <v>539</v>
      </c>
      <c r="D418" t="s">
        <v>203</v>
      </c>
    </row>
    <row r="419" spans="1:12" ht="12.75">
      <c r="A419" t="s">
        <v>132</v>
      </c>
      <c r="B419">
        <v>792</v>
      </c>
      <c r="C419">
        <v>515</v>
      </c>
      <c r="D419" t="s">
        <v>203</v>
      </c>
      <c r="L419" s="9">
        <v>0.29</v>
      </c>
    </row>
    <row r="420" spans="1:4" ht="12.75">
      <c r="A420" t="s">
        <v>129</v>
      </c>
      <c r="B420">
        <v>728</v>
      </c>
      <c r="C420" t="s">
        <v>203</v>
      </c>
      <c r="D420" t="s">
        <v>203</v>
      </c>
    </row>
    <row r="422" spans="1:13" ht="12.75">
      <c r="A422">
        <v>2001</v>
      </c>
      <c r="B422" t="s">
        <v>200</v>
      </c>
      <c r="C422">
        <v>80</v>
      </c>
      <c r="D422">
        <v>110</v>
      </c>
      <c r="M422" s="9">
        <v>0.28</v>
      </c>
    </row>
    <row r="423" spans="1:4" ht="12.75">
      <c r="A423" t="s">
        <v>201</v>
      </c>
      <c r="B423">
        <v>2653</v>
      </c>
      <c r="C423">
        <v>2354</v>
      </c>
      <c r="D423">
        <v>224</v>
      </c>
    </row>
    <row r="424" spans="1:4" ht="12.75">
      <c r="A424" t="s">
        <v>202</v>
      </c>
      <c r="B424">
        <v>802</v>
      </c>
      <c r="C424">
        <v>39</v>
      </c>
      <c r="D424">
        <v>256</v>
      </c>
    </row>
    <row r="425" spans="1:4" ht="12.75">
      <c r="A425" t="s">
        <v>111</v>
      </c>
      <c r="B425">
        <v>1704</v>
      </c>
      <c r="C425">
        <v>1156</v>
      </c>
      <c r="D425">
        <v>171</v>
      </c>
    </row>
    <row r="426" spans="1:4" ht="12.75">
      <c r="A426" t="s">
        <v>132</v>
      </c>
      <c r="B426">
        <v>881</v>
      </c>
      <c r="C426">
        <v>682</v>
      </c>
      <c r="D426" t="s">
        <v>204</v>
      </c>
    </row>
    <row r="427" spans="1:4" ht="12.75">
      <c r="A427" t="s">
        <v>129</v>
      </c>
      <c r="B427">
        <v>637</v>
      </c>
      <c r="C427">
        <v>1</v>
      </c>
      <c r="D427" t="s">
        <v>204</v>
      </c>
    </row>
    <row r="429" ht="12.75">
      <c r="A429" s="6" t="s">
        <v>206</v>
      </c>
    </row>
    <row r="430" spans="1:4" ht="12.75">
      <c r="A430">
        <v>1985</v>
      </c>
      <c r="B430" t="s">
        <v>200</v>
      </c>
      <c r="C430">
        <v>80</v>
      </c>
      <c r="D430">
        <v>110</v>
      </c>
    </row>
    <row r="431" spans="1:5" ht="12.75">
      <c r="A431" t="s">
        <v>201</v>
      </c>
      <c r="B431">
        <f>663+94</f>
        <v>757</v>
      </c>
      <c r="C431">
        <v>501</v>
      </c>
      <c r="D431">
        <v>253</v>
      </c>
      <c r="E431">
        <f>SUM(B431:D431)</f>
        <v>1511</v>
      </c>
    </row>
    <row r="432" spans="1:5" ht="12.75">
      <c r="A432" t="s">
        <v>202</v>
      </c>
      <c r="B432">
        <f>123+332</f>
        <v>455</v>
      </c>
      <c r="C432" t="s">
        <v>204</v>
      </c>
      <c r="D432">
        <v>118</v>
      </c>
      <c r="E432">
        <f>SUM(B432:D432)</f>
        <v>573</v>
      </c>
    </row>
    <row r="433" spans="1:5" ht="12.75">
      <c r="A433" t="s">
        <v>111</v>
      </c>
      <c r="B433">
        <v>420</v>
      </c>
      <c r="C433">
        <v>257</v>
      </c>
      <c r="D433">
        <v>37</v>
      </c>
      <c r="E433">
        <f>SUM(B433:D433)</f>
        <v>714</v>
      </c>
    </row>
    <row r="434" spans="1:5" ht="12.75">
      <c r="A434" t="s">
        <v>132</v>
      </c>
      <c r="B434">
        <f>346+35</f>
        <v>381</v>
      </c>
      <c r="C434">
        <v>184</v>
      </c>
      <c r="D434" t="s">
        <v>204</v>
      </c>
      <c r="E434">
        <f>SUM(B434:D434)</f>
        <v>565</v>
      </c>
    </row>
    <row r="435" spans="1:5" ht="12.75">
      <c r="A435" t="s">
        <v>129</v>
      </c>
      <c r="B435">
        <f>199+17+33</f>
        <v>249</v>
      </c>
      <c r="C435" t="s">
        <v>204</v>
      </c>
      <c r="D435">
        <v>49</v>
      </c>
      <c r="E435">
        <f>SUM(B435:D435)</f>
        <v>298</v>
      </c>
    </row>
    <row r="437" spans="1:3" ht="12.75">
      <c r="A437" t="s">
        <v>201</v>
      </c>
      <c r="C437" t="s">
        <v>207</v>
      </c>
    </row>
    <row r="438" spans="1:3" ht="12.75">
      <c r="A438" t="s">
        <v>111</v>
      </c>
      <c r="C438" t="s">
        <v>208</v>
      </c>
    </row>
    <row r="440" spans="1:4" ht="12.75">
      <c r="A440">
        <v>1994</v>
      </c>
      <c r="B440" t="s">
        <v>200</v>
      </c>
      <c r="C440">
        <v>80</v>
      </c>
      <c r="D440">
        <v>110</v>
      </c>
    </row>
    <row r="441" spans="1:5" ht="12.75">
      <c r="A441" t="s">
        <v>201</v>
      </c>
      <c r="B441">
        <v>1415</v>
      </c>
      <c r="C441">
        <v>2053</v>
      </c>
      <c r="D441">
        <v>337</v>
      </c>
      <c r="E441">
        <f>SUM(B441:D441)</f>
        <v>3805</v>
      </c>
    </row>
    <row r="442" spans="1:5" ht="12.75">
      <c r="A442" t="s">
        <v>202</v>
      </c>
      <c r="B442">
        <v>654</v>
      </c>
      <c r="C442" t="s">
        <v>203</v>
      </c>
      <c r="D442">
        <v>186</v>
      </c>
      <c r="E442">
        <f>SUM(B442:D442)</f>
        <v>840</v>
      </c>
    </row>
    <row r="443" spans="1:5" ht="12.75">
      <c r="A443" t="s">
        <v>111</v>
      </c>
      <c r="B443">
        <v>598</v>
      </c>
      <c r="C443">
        <v>405</v>
      </c>
      <c r="D443" t="s">
        <v>203</v>
      </c>
      <c r="E443">
        <f>SUM(B443:D443)</f>
        <v>1003</v>
      </c>
    </row>
    <row r="444" spans="1:5" ht="12.75">
      <c r="A444" t="s">
        <v>132</v>
      </c>
      <c r="B444">
        <v>644</v>
      </c>
      <c r="C444">
        <v>455</v>
      </c>
      <c r="D444">
        <v>1</v>
      </c>
      <c r="E444">
        <f>SUM(B444:D444)</f>
        <v>1100</v>
      </c>
    </row>
    <row r="445" spans="1:5" ht="12.75">
      <c r="A445" t="s">
        <v>129</v>
      </c>
      <c r="B445">
        <v>439</v>
      </c>
      <c r="C445">
        <v>1</v>
      </c>
      <c r="D445">
        <v>1</v>
      </c>
      <c r="E445">
        <f>SUM(B445:D445)</f>
        <v>441</v>
      </c>
    </row>
    <row r="447" spans="1:4" ht="12.75">
      <c r="A447">
        <v>2001</v>
      </c>
      <c r="B447" t="s">
        <v>200</v>
      </c>
      <c r="C447">
        <v>80</v>
      </c>
      <c r="D447">
        <v>110</v>
      </c>
    </row>
    <row r="448" spans="1:5" ht="12.75">
      <c r="A448" t="s">
        <v>201</v>
      </c>
      <c r="B448">
        <v>2557</v>
      </c>
      <c r="C448">
        <v>2143</v>
      </c>
      <c r="D448">
        <v>313</v>
      </c>
      <c r="E448">
        <f>SUM(B448:D448)</f>
        <v>5013</v>
      </c>
    </row>
    <row r="449" spans="1:5" ht="12.75">
      <c r="A449" t="s">
        <v>202</v>
      </c>
      <c r="B449">
        <v>769</v>
      </c>
      <c r="C449">
        <v>5</v>
      </c>
      <c r="D449">
        <v>222</v>
      </c>
      <c r="E449">
        <f>SUM(B449:D449)</f>
        <v>996</v>
      </c>
    </row>
    <row r="450" spans="1:5" ht="12.75">
      <c r="A450" t="s">
        <v>111</v>
      </c>
      <c r="B450">
        <v>649</v>
      </c>
      <c r="C450">
        <v>941</v>
      </c>
      <c r="D450">
        <v>496</v>
      </c>
      <c r="E450">
        <f>SUM(B450:D450)</f>
        <v>2086</v>
      </c>
    </row>
    <row r="451" spans="1:5" ht="12.75">
      <c r="A451" t="s">
        <v>132</v>
      </c>
      <c r="B451">
        <v>888</v>
      </c>
      <c r="C451">
        <v>679</v>
      </c>
      <c r="D451" t="s">
        <v>203</v>
      </c>
      <c r="E451">
        <f>SUM(B451:D451)</f>
        <v>1567</v>
      </c>
    </row>
    <row r="452" spans="1:5" ht="12.75">
      <c r="A452" t="s">
        <v>129</v>
      </c>
      <c r="B452">
        <v>528</v>
      </c>
      <c r="C452" t="s">
        <v>203</v>
      </c>
      <c r="D452" t="s">
        <v>203</v>
      </c>
      <c r="E452">
        <f>SUM(B452:D452)</f>
        <v>528</v>
      </c>
    </row>
    <row r="454" ht="12.75">
      <c r="A454" s="6" t="s">
        <v>220</v>
      </c>
    </row>
    <row r="455" spans="1:4" ht="12.75">
      <c r="A455" t="s">
        <v>209</v>
      </c>
      <c r="B455" t="s">
        <v>210</v>
      </c>
      <c r="C455">
        <v>80</v>
      </c>
      <c r="D455">
        <v>110</v>
      </c>
    </row>
    <row r="456" spans="1:5" ht="12.75">
      <c r="A456" t="s">
        <v>201</v>
      </c>
      <c r="B456">
        <f>1420+753</f>
        <v>2173</v>
      </c>
      <c r="C456">
        <v>1964</v>
      </c>
      <c r="D456">
        <v>275</v>
      </c>
      <c r="E456">
        <f>SUM(B456:D456)</f>
        <v>4412</v>
      </c>
    </row>
    <row r="457" spans="1:4" ht="12.75">
      <c r="A457" t="s">
        <v>202</v>
      </c>
      <c r="B457">
        <f>349+221</f>
        <v>570</v>
      </c>
      <c r="C457" t="s">
        <v>204</v>
      </c>
      <c r="D457">
        <v>159</v>
      </c>
    </row>
    <row r="458" spans="1:6" ht="12.75">
      <c r="A458" t="s">
        <v>111</v>
      </c>
      <c r="B458">
        <f>68+120+666</f>
        <v>854</v>
      </c>
      <c r="C458">
        <v>1069</v>
      </c>
      <c r="D458">
        <v>2</v>
      </c>
      <c r="F458">
        <v>38</v>
      </c>
    </row>
    <row r="459" spans="1:4" ht="12.75">
      <c r="A459" t="s">
        <v>211</v>
      </c>
      <c r="B459" t="s">
        <v>204</v>
      </c>
      <c r="C459" t="s">
        <v>204</v>
      </c>
      <c r="D459" t="s">
        <v>204</v>
      </c>
    </row>
    <row r="460" spans="1:4" ht="12.75">
      <c r="A460" t="s">
        <v>129</v>
      </c>
      <c r="B460">
        <f>124+53</f>
        <v>177</v>
      </c>
      <c r="C460">
        <v>1</v>
      </c>
      <c r="D460">
        <v>52</v>
      </c>
    </row>
    <row r="461" spans="1:5" ht="12.75">
      <c r="A461" t="s">
        <v>11</v>
      </c>
      <c r="B461">
        <f>3064+108+3894+295+135</f>
        <v>7496</v>
      </c>
      <c r="C461">
        <v>3386</v>
      </c>
      <c r="D461">
        <v>671</v>
      </c>
      <c r="E461">
        <f>SUM(B461:D461)</f>
        <v>11553</v>
      </c>
    </row>
    <row r="463" spans="1:3" ht="12.75">
      <c r="A463" t="s">
        <v>201</v>
      </c>
      <c r="C463" t="s">
        <v>212</v>
      </c>
    </row>
    <row r="464" spans="1:3" ht="12.75">
      <c r="A464" t="s">
        <v>111</v>
      </c>
      <c r="C464" t="s">
        <v>213</v>
      </c>
    </row>
    <row r="466" spans="1:4" ht="12.75">
      <c r="A466" t="s">
        <v>214</v>
      </c>
      <c r="B466" t="s">
        <v>210</v>
      </c>
      <c r="C466">
        <v>80</v>
      </c>
      <c r="D466">
        <v>110</v>
      </c>
    </row>
    <row r="467" spans="1:5" ht="12.75">
      <c r="A467" t="s">
        <v>201</v>
      </c>
      <c r="B467">
        <f>942+341+3</f>
        <v>1286</v>
      </c>
      <c r="C467">
        <v>1706</v>
      </c>
      <c r="D467">
        <v>337</v>
      </c>
      <c r="E467">
        <f>SUM(B467:D467)</f>
        <v>3329</v>
      </c>
    </row>
    <row r="468" spans="1:4" ht="12.75">
      <c r="A468" t="s">
        <v>202</v>
      </c>
      <c r="B468">
        <f>291+198</f>
        <v>489</v>
      </c>
      <c r="C468" t="s">
        <v>204</v>
      </c>
      <c r="D468">
        <v>150</v>
      </c>
    </row>
    <row r="469" spans="1:6" ht="12.75">
      <c r="A469" t="s">
        <v>111</v>
      </c>
      <c r="B469">
        <f>987+64</f>
        <v>1051</v>
      </c>
      <c r="C469">
        <v>528</v>
      </c>
      <c r="D469">
        <v>1</v>
      </c>
      <c r="F469" s="9">
        <v>0.32</v>
      </c>
    </row>
    <row r="470" spans="1:4" ht="12.75">
      <c r="A470" t="s">
        <v>211</v>
      </c>
      <c r="B470" t="s">
        <v>204</v>
      </c>
      <c r="C470" t="s">
        <v>204</v>
      </c>
      <c r="D470" t="s">
        <v>204</v>
      </c>
    </row>
    <row r="471" spans="1:4" ht="12.75">
      <c r="A471" t="s">
        <v>129</v>
      </c>
      <c r="B471">
        <f>38+37+197</f>
        <v>272</v>
      </c>
      <c r="C471">
        <v>0</v>
      </c>
      <c r="D471">
        <v>81</v>
      </c>
    </row>
    <row r="472" spans="1:5" ht="12.75">
      <c r="A472" t="s">
        <v>11</v>
      </c>
      <c r="B472">
        <f>3809+160+288+22+2757+44</f>
        <v>7080</v>
      </c>
      <c r="C472">
        <v>2621</v>
      </c>
      <c r="D472">
        <v>705</v>
      </c>
      <c r="E472">
        <f>SUM(B472:D472)</f>
        <v>10406</v>
      </c>
    </row>
    <row r="474" spans="1:3" ht="12.75">
      <c r="A474" t="s">
        <v>201</v>
      </c>
      <c r="C474" t="s">
        <v>215</v>
      </c>
    </row>
    <row r="475" spans="1:3" ht="12.75">
      <c r="A475" t="s">
        <v>111</v>
      </c>
      <c r="C475" s="56" t="s">
        <v>216</v>
      </c>
    </row>
    <row r="477" spans="1:4" ht="12.75">
      <c r="A477" t="s">
        <v>217</v>
      </c>
      <c r="B477" t="s">
        <v>210</v>
      </c>
      <c r="C477" t="s">
        <v>218</v>
      </c>
      <c r="D477">
        <v>110</v>
      </c>
    </row>
    <row r="478" spans="1:5" ht="12.75">
      <c r="A478" t="s">
        <v>201</v>
      </c>
      <c r="B478">
        <f>465+62</f>
        <v>527</v>
      </c>
      <c r="C478">
        <v>300</v>
      </c>
      <c r="D478">
        <v>188</v>
      </c>
      <c r="E478">
        <f>SUM(B478:D478)</f>
        <v>1015</v>
      </c>
    </row>
    <row r="479" spans="1:4" ht="12.75">
      <c r="A479" t="s">
        <v>202</v>
      </c>
      <c r="B479">
        <f>87+178</f>
        <v>265</v>
      </c>
      <c r="C479" t="s">
        <v>204</v>
      </c>
      <c r="D479">
        <v>72</v>
      </c>
    </row>
    <row r="480" spans="1:6" ht="12.75">
      <c r="A480" t="s">
        <v>111</v>
      </c>
      <c r="B480">
        <v>18</v>
      </c>
      <c r="C480">
        <v>21</v>
      </c>
      <c r="D480">
        <v>10</v>
      </c>
      <c r="F480">
        <v>28</v>
      </c>
    </row>
    <row r="481" spans="1:4" ht="12.75">
      <c r="A481" t="s">
        <v>211</v>
      </c>
      <c r="B481">
        <v>21</v>
      </c>
      <c r="C481">
        <v>4</v>
      </c>
      <c r="D481" t="s">
        <v>204</v>
      </c>
    </row>
    <row r="482" spans="1:4" ht="12.75">
      <c r="A482" t="s">
        <v>129</v>
      </c>
      <c r="B482">
        <v>151</v>
      </c>
      <c r="C482" t="s">
        <v>204</v>
      </c>
      <c r="D482">
        <v>29</v>
      </c>
    </row>
    <row r="483" spans="1:5" ht="12.75">
      <c r="A483" t="s">
        <v>11</v>
      </c>
      <c r="B483">
        <f>954+48+91+1574+103</f>
        <v>2770</v>
      </c>
      <c r="C483">
        <v>436</v>
      </c>
      <c r="D483">
        <v>372</v>
      </c>
      <c r="E483">
        <f>SUM(B483:D483)</f>
        <v>3578</v>
      </c>
    </row>
    <row r="485" spans="2:4" ht="12.75">
      <c r="B485">
        <v>1985</v>
      </c>
      <c r="C485">
        <v>1994</v>
      </c>
      <c r="D485">
        <v>2001</v>
      </c>
    </row>
    <row r="486" spans="1:4" ht="12.75">
      <c r="A486" t="s">
        <v>20</v>
      </c>
      <c r="B486">
        <v>1015</v>
      </c>
      <c r="C486">
        <v>3329</v>
      </c>
      <c r="D486">
        <v>4412</v>
      </c>
    </row>
    <row r="487" spans="1:4" ht="12.75">
      <c r="A487" t="s">
        <v>236</v>
      </c>
      <c r="B487">
        <v>3578</v>
      </c>
      <c r="C487">
        <v>10406</v>
      </c>
      <c r="D487">
        <v>11553</v>
      </c>
    </row>
    <row r="489" spans="1:3" ht="12.75">
      <c r="A489" t="s">
        <v>201</v>
      </c>
      <c r="C489" s="56" t="s">
        <v>219</v>
      </c>
    </row>
    <row r="490" spans="1:3" ht="12.75">
      <c r="A490" t="s">
        <v>111</v>
      </c>
      <c r="C490" s="56"/>
    </row>
    <row r="492" ht="12.75">
      <c r="A492" t="s">
        <v>224</v>
      </c>
    </row>
    <row r="493" spans="1:2" ht="12.75">
      <c r="A493">
        <v>347</v>
      </c>
      <c r="B493">
        <v>118.2</v>
      </c>
    </row>
    <row r="494" spans="1:2" ht="12.75">
      <c r="A494">
        <v>61</v>
      </c>
      <c r="B494">
        <v>62.2</v>
      </c>
    </row>
    <row r="495" spans="1:2" ht="12.75">
      <c r="A495">
        <v>72</v>
      </c>
      <c r="B495">
        <v>51.8</v>
      </c>
    </row>
    <row r="496" ht="12.75">
      <c r="A496">
        <v>480</v>
      </c>
    </row>
    <row r="497" ht="12.75">
      <c r="A497" t="s">
        <v>31</v>
      </c>
    </row>
    <row r="498" spans="1:2" ht="12.75">
      <c r="A498">
        <v>12743</v>
      </c>
      <c r="B498">
        <v>47.2</v>
      </c>
    </row>
    <row r="500" spans="2:3" ht="12.75">
      <c r="B500">
        <v>2002</v>
      </c>
      <c r="C500" t="s">
        <v>226</v>
      </c>
    </row>
    <row r="501" spans="1:4" ht="12.75">
      <c r="A501" s="57" t="s">
        <v>25</v>
      </c>
      <c r="B501">
        <v>241</v>
      </c>
      <c r="C501">
        <v>95</v>
      </c>
      <c r="D501">
        <v>39.42</v>
      </c>
    </row>
    <row r="502" spans="1:4" ht="12.75">
      <c r="A502" s="57" t="s">
        <v>36</v>
      </c>
      <c r="B502">
        <v>1075</v>
      </c>
      <c r="C502">
        <v>296</v>
      </c>
      <c r="D502">
        <v>27.53</v>
      </c>
    </row>
    <row r="503" spans="1:4" ht="12.75">
      <c r="A503" s="57" t="s">
        <v>37</v>
      </c>
      <c r="B503">
        <v>93</v>
      </c>
      <c r="C503">
        <v>40</v>
      </c>
      <c r="D503">
        <v>43.01</v>
      </c>
    </row>
    <row r="504" spans="1:4" ht="12.75">
      <c r="A504" s="57" t="s">
        <v>26</v>
      </c>
      <c r="B504">
        <v>17</v>
      </c>
      <c r="C504">
        <v>8</v>
      </c>
      <c r="D504">
        <v>47.06</v>
      </c>
    </row>
    <row r="505" spans="1:4" ht="12.75">
      <c r="A505" s="57" t="s">
        <v>225</v>
      </c>
      <c r="B505">
        <v>59</v>
      </c>
      <c r="C505">
        <v>27</v>
      </c>
      <c r="D505">
        <v>45.76</v>
      </c>
    </row>
    <row r="506" spans="1:4" ht="12.75">
      <c r="A506" s="57" t="s">
        <v>27</v>
      </c>
      <c r="B506">
        <v>960</v>
      </c>
      <c r="C506">
        <v>587</v>
      </c>
      <c r="D506">
        <v>61.15</v>
      </c>
    </row>
    <row r="508" spans="1:4" ht="12.75">
      <c r="A508" s="57" t="s">
        <v>11</v>
      </c>
      <c r="B508" s="1">
        <v>52185</v>
      </c>
      <c r="C508" s="1">
        <v>27569</v>
      </c>
      <c r="D508" s="56">
        <v>0.5283</v>
      </c>
    </row>
  </sheetData>
  <mergeCells count="10">
    <mergeCell ref="A273:A274"/>
    <mergeCell ref="B273:G273"/>
    <mergeCell ref="H273:H274"/>
    <mergeCell ref="A297:A298"/>
    <mergeCell ref="B297:G297"/>
    <mergeCell ref="H297:H298"/>
    <mergeCell ref="A248:A249"/>
    <mergeCell ref="B248:G248"/>
    <mergeCell ref="H248:H249"/>
    <mergeCell ref="A272:H27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1" sqref="A1:F3"/>
    </sheetView>
  </sheetViews>
  <sheetFormatPr defaultColWidth="9.140625" defaultRowHeight="12.75"/>
  <sheetData>
    <row r="1" spans="1:6" ht="12.75">
      <c r="A1" t="s">
        <v>33</v>
      </c>
      <c r="B1" s="2" t="s">
        <v>17</v>
      </c>
      <c r="C1" t="s">
        <v>24</v>
      </c>
      <c r="D1" t="s">
        <v>130</v>
      </c>
      <c r="E1" t="s">
        <v>19</v>
      </c>
      <c r="F1" t="s">
        <v>29</v>
      </c>
    </row>
    <row r="2" spans="1:6" ht="12.75">
      <c r="A2" t="s">
        <v>31</v>
      </c>
      <c r="B2">
        <v>158191</v>
      </c>
      <c r="C2">
        <v>63665</v>
      </c>
      <c r="D2">
        <v>40850</v>
      </c>
      <c r="E2">
        <v>84901</v>
      </c>
      <c r="F2">
        <v>147455</v>
      </c>
    </row>
    <row r="3" spans="1:6" ht="12.75">
      <c r="A3" t="s">
        <v>1</v>
      </c>
      <c r="B3">
        <v>13840</v>
      </c>
      <c r="C3">
        <v>5085</v>
      </c>
      <c r="D3">
        <v>4115</v>
      </c>
      <c r="E3">
        <v>9467</v>
      </c>
      <c r="F3">
        <v>22078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329682</dc:creator>
  <cp:keywords/>
  <dc:description/>
  <cp:lastModifiedBy>alba</cp:lastModifiedBy>
  <dcterms:created xsi:type="dcterms:W3CDTF">2005-11-14T04:05:36Z</dcterms:created>
  <dcterms:modified xsi:type="dcterms:W3CDTF">2006-03-16T17:31:05Z</dcterms:modified>
  <cp:category/>
  <cp:version/>
  <cp:contentType/>
  <cp:contentStatus/>
</cp:coreProperties>
</file>